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C:\Users\A0089889\Documents\Tenders\2025\OFMD Tenders\2025 20 Fire Detection and Maintenance\RFP\29 08 2025\"/>
    </mc:Choice>
  </mc:AlternateContent>
  <xr:revisionPtr revIDLastSave="0" documentId="13_ncr:1_{FAF31C32-AF09-4518-9EE5-E2C2D7FC6D87}" xr6:coauthVersionLast="47" xr6:coauthVersionMax="47" xr10:uidLastSave="{00000000-0000-0000-0000-000000000000}"/>
  <bookViews>
    <workbookView xWindow="28680" yWindow="-120" windowWidth="19440" windowHeight="10320" xr2:uid="{DB944715-81E7-4D7E-9016-173CA06F09AD}"/>
  </bookViews>
  <sheets>
    <sheet name="HEALTH AND SAFETY" sheetId="4" r:id="rId1"/>
    <sheet name="INSPECTION" sheetId="8" r:id="rId2"/>
    <sheet name="QUARTERLY SERVICING" sheetId="1" r:id="rId3"/>
    <sheet name="CORRECTIVE MAINTENANCE YR 1" sheetId="2" r:id="rId4"/>
    <sheet name="CORRECTIVE MAINTENANCE YR 2" sheetId="7" r:id="rId5"/>
    <sheet name="CORRECTIVE MAINTENANCE YR 3" sheetId="9" r:id="rId6"/>
    <sheet name="CORRECTIVE MAINTENANCE YR 4" sheetId="10" r:id="rId7"/>
    <sheet name="CORRECTIVE MAINTENANCE YR 5" sheetId="11" r:id="rId8"/>
    <sheet name="INTERFACE" sheetId="12" r:id="rId9"/>
    <sheet name="INTEGRITY TEST" sheetId="13" r:id="rId10"/>
    <sheet name="SUMMARY" sheetId="3" r:id="rId11"/>
  </sheets>
  <externalReferences>
    <externalReference r:id="rId12"/>
  </externalReferences>
  <definedNames>
    <definedName name="Dismatle">#REF!</definedName>
    <definedName name="DrainPipesAbove">#REF!</definedName>
    <definedName name="DrainPipeUnder">#REF!</definedName>
    <definedName name="FirePipes">#REF!</definedName>
    <definedName name="Geyser">#REF!</definedName>
    <definedName name="Geyser2">'[1]2.2'!#REF!</definedName>
    <definedName name="l">#REF!</definedName>
    <definedName name="NewSanitaryWare">#REF!</definedName>
    <definedName name="o">#REF!</definedName>
    <definedName name="p">#REF!</definedName>
    <definedName name="po">#REF!</definedName>
    <definedName name="pool">#REF!</definedName>
    <definedName name="_xlnm.Print_Area" localSheetId="3">'CORRECTIVE MAINTENANCE YR 1'!$A$1:$G$55</definedName>
    <definedName name="_xlnm.Print_Area" localSheetId="4">'CORRECTIVE MAINTENANCE YR 2'!$A$1:$G$55</definedName>
    <definedName name="_xlnm.Print_Area" localSheetId="5">'CORRECTIVE MAINTENANCE YR 3'!$A$1:$G$55</definedName>
    <definedName name="_xlnm.Print_Area" localSheetId="6">'CORRECTIVE MAINTENANCE YR 4'!$A$1:$G$56</definedName>
    <definedName name="_xlnm.Print_Area" localSheetId="7">'CORRECTIVE MAINTENANCE YR 5'!$A$1:$G$56</definedName>
    <definedName name="_xlnm.Print_Area" localSheetId="1">INSPECTION!$B$1:$G$237</definedName>
    <definedName name="_xlnm.Print_Area" localSheetId="9">'INTEGRITY TEST'!$B$1:$G$65</definedName>
    <definedName name="_xlnm.Print_Area" localSheetId="8">INTERFACE!$B$1:$G$65</definedName>
    <definedName name="_xlnm.Print_Area" localSheetId="2">'QUARTERLY SERVICING'!$B$1:$G$292</definedName>
    <definedName name="_xlnm.Print_Area" localSheetId="10">SUMMARY!$A$1:$E$38</definedName>
    <definedName name="q">#REF!</definedName>
    <definedName name="RemoveGeyser">#REF!</definedName>
    <definedName name="ServiceBrassware">#REF!</definedName>
    <definedName name="ServiceClean">#REF!</definedName>
    <definedName name="Sundries">#REF!</definedName>
    <definedName name="t">#REF!</definedName>
    <definedName name="w">#REF!</definedName>
    <definedName name="WaterPip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 i="13" l="1"/>
  <c r="G13" i="13"/>
  <c r="G11" i="13"/>
  <c r="G10" i="13"/>
  <c r="E29" i="11"/>
  <c r="E27" i="11"/>
  <c r="E29" i="10"/>
  <c r="E27" i="10"/>
  <c r="E28" i="9"/>
  <c r="E26" i="9"/>
  <c r="E28" i="7"/>
  <c r="E26" i="7"/>
  <c r="E28" i="2"/>
  <c r="E26" i="2"/>
  <c r="E106" i="1" l="1"/>
  <c r="E102" i="1"/>
  <c r="E92" i="1"/>
  <c r="E80" i="1"/>
  <c r="E56" i="1"/>
  <c r="E54" i="1"/>
  <c r="E52" i="1"/>
  <c r="E50" i="1"/>
  <c r="E27" i="1"/>
  <c r="E25" i="1"/>
  <c r="E23" i="1"/>
  <c r="E19" i="1"/>
  <c r="G13" i="12"/>
  <c r="G14" i="12"/>
  <c r="G11" i="12"/>
  <c r="G10" i="12"/>
  <c r="G51" i="11"/>
  <c r="G11" i="11"/>
  <c r="G10" i="11"/>
  <c r="G51" i="10"/>
  <c r="G11" i="10"/>
  <c r="G10" i="10"/>
  <c r="G50" i="9"/>
  <c r="G11" i="9"/>
  <c r="G10" i="9"/>
  <c r="G14" i="1" l="1"/>
  <c r="G16" i="1"/>
  <c r="G97" i="8"/>
  <c r="G96" i="8"/>
  <c r="G94" i="8"/>
  <c r="G93" i="8"/>
  <c r="G92" i="8"/>
  <c r="E88" i="8" l="1"/>
  <c r="E86" i="8"/>
  <c r="E84" i="8"/>
  <c r="E82" i="8"/>
  <c r="E80" i="8"/>
  <c r="E78" i="8"/>
  <c r="E76" i="8"/>
  <c r="G75" i="8"/>
  <c r="G74" i="8"/>
  <c r="G72" i="8"/>
  <c r="E62" i="8"/>
  <c r="E60" i="8"/>
  <c r="E58" i="8"/>
  <c r="E56" i="8"/>
  <c r="E54" i="8"/>
  <c r="E52" i="8"/>
  <c r="E50" i="8"/>
  <c r="E48" i="8"/>
  <c r="E46" i="8"/>
  <c r="E44" i="8"/>
  <c r="E42" i="8"/>
  <c r="E34" i="8"/>
  <c r="E32" i="8"/>
  <c r="E30" i="8"/>
  <c r="E28" i="8"/>
  <c r="E26" i="8"/>
  <c r="E24" i="8"/>
  <c r="E20" i="8"/>
  <c r="E18" i="8"/>
  <c r="E16" i="8"/>
  <c r="E14" i="8"/>
  <c r="G13" i="8"/>
  <c r="G12" i="8"/>
  <c r="G10" i="8"/>
  <c r="G50" i="7"/>
  <c r="G11" i="7"/>
  <c r="G10" i="7"/>
  <c r="G11" i="2" l="1"/>
  <c r="G10" i="2"/>
  <c r="G12" i="1"/>
  <c r="G10" i="1"/>
  <c r="G230" i="1" l="1"/>
  <c r="G51" i="4"/>
</calcChain>
</file>

<file path=xl/sharedStrings.xml><?xml version="1.0" encoding="utf-8"?>
<sst xmlns="http://schemas.openxmlformats.org/spreadsheetml/2006/main" count="993" uniqueCount="439">
  <si>
    <t>ITEM</t>
  </si>
  <si>
    <t>DESCRIPTION</t>
  </si>
  <si>
    <t>UNIT</t>
  </si>
  <si>
    <t>QTY</t>
  </si>
  <si>
    <t>RATE</t>
  </si>
  <si>
    <t>AMOUNT</t>
  </si>
  <si>
    <t>Intial Inspection and reporting on existing installations</t>
  </si>
  <si>
    <t>No.</t>
  </si>
  <si>
    <t>Hr</t>
  </si>
  <si>
    <t>TOTAL EXCLUDING VAT</t>
  </si>
  <si>
    <t>ADD 15% VAT</t>
  </si>
  <si>
    <t>TOTAL INCLUDING VAT</t>
  </si>
  <si>
    <t>BILL 2</t>
  </si>
  <si>
    <t>STAFF RATES</t>
  </si>
  <si>
    <t>Technician (Office Hours)</t>
  </si>
  <si>
    <t>Corrective Maintenance</t>
  </si>
  <si>
    <t>Technician (After Hours)</t>
  </si>
  <si>
    <t>less than R20 000</t>
  </si>
  <si>
    <t>20001 to R50000</t>
  </si>
  <si>
    <t>more than R50000</t>
  </si>
  <si>
    <t>BILLS OF QUANTITIES</t>
  </si>
  <si>
    <t>PAYMENT REFERS</t>
  </si>
  <si>
    <t>ITEM NO</t>
  </si>
  <si>
    <t>HEALTH AND SAFETY</t>
  </si>
  <si>
    <t>Sum</t>
  </si>
  <si>
    <t>1.0</t>
  </si>
  <si>
    <t>SCHEDULE 1: HEALTH AND SAFETY</t>
  </si>
  <si>
    <t>Prepare a Health and Safety File including proof of registration and Good Standing with the compensation fund and submit to management</t>
  </si>
  <si>
    <t>1.1</t>
  </si>
  <si>
    <t>SCHEDULE OF QUANTITIES: HEALTH AND SAFETY</t>
  </si>
  <si>
    <t>SCHEDULE OF QUANTITIES: SERVICING AND REPAIR WORK OF FIRE DETECTION SYSTEMS</t>
  </si>
  <si>
    <t>Smoke detectors complete with bases</t>
  </si>
  <si>
    <t>Heat detectors complete with bases</t>
  </si>
  <si>
    <t>Sounders and strobe lights</t>
  </si>
  <si>
    <t>Modules</t>
  </si>
  <si>
    <t>Manual call points</t>
  </si>
  <si>
    <t>Vesda system</t>
  </si>
  <si>
    <t>Wireless smoke detectors</t>
  </si>
  <si>
    <t>Wireless manual call points</t>
  </si>
  <si>
    <t>Wireless sounders</t>
  </si>
  <si>
    <t>Wireless strobe lights</t>
  </si>
  <si>
    <t>Back up batteries in the fire detection panel</t>
  </si>
  <si>
    <t>Fire detection panels - addressable type ZP3</t>
  </si>
  <si>
    <t>Fire detection panels - addressable type ZP2</t>
  </si>
  <si>
    <t>Logbook holder, logbook and operating instructions</t>
  </si>
  <si>
    <t>As Built drawings showing device numbers</t>
  </si>
  <si>
    <t>2,1,1</t>
  </si>
  <si>
    <t>2,1,2</t>
  </si>
  <si>
    <t>2,1,4</t>
  </si>
  <si>
    <t>2,1,5</t>
  </si>
  <si>
    <t>2,1,6</t>
  </si>
  <si>
    <t>2,1,7</t>
  </si>
  <si>
    <t>2,1,8</t>
  </si>
  <si>
    <t>2,1,9</t>
  </si>
  <si>
    <t>2,1,10</t>
  </si>
  <si>
    <t>2,1,11</t>
  </si>
  <si>
    <t>2,1,12</t>
  </si>
  <si>
    <t>2,1,13</t>
  </si>
  <si>
    <t>2,2,1</t>
  </si>
  <si>
    <t>2,2,2</t>
  </si>
  <si>
    <t>2,2,4</t>
  </si>
  <si>
    <t>2,2,5</t>
  </si>
  <si>
    <t>2,2,6</t>
  </si>
  <si>
    <t>2,2,8</t>
  </si>
  <si>
    <t>2,2,9</t>
  </si>
  <si>
    <t>2,2,10</t>
  </si>
  <si>
    <t>2,2,11</t>
  </si>
  <si>
    <t>2,2,12</t>
  </si>
  <si>
    <t>3,3,1</t>
  </si>
  <si>
    <t>3,3,2</t>
  </si>
  <si>
    <t>3,3,3</t>
  </si>
  <si>
    <t>3,3,4</t>
  </si>
  <si>
    <t>3,3,5</t>
  </si>
  <si>
    <t>3,3,6</t>
  </si>
  <si>
    <t>3,3,7</t>
  </si>
  <si>
    <t>3,3,8</t>
  </si>
  <si>
    <t>3,3,9</t>
  </si>
  <si>
    <t>3,3,10</t>
  </si>
  <si>
    <t>2,3,1</t>
  </si>
  <si>
    <t>2,3,2</t>
  </si>
  <si>
    <t>2,3,3</t>
  </si>
  <si>
    <t>2,3,4</t>
  </si>
  <si>
    <t>2,3,5</t>
  </si>
  <si>
    <t>2,3,6</t>
  </si>
  <si>
    <t>2,3,7</t>
  </si>
  <si>
    <t>2,3,8</t>
  </si>
  <si>
    <t>2,4,1</t>
  </si>
  <si>
    <t>2,4,2</t>
  </si>
  <si>
    <t>3,1,1</t>
  </si>
  <si>
    <t>3,1,2</t>
  </si>
  <si>
    <t>3,1,4</t>
  </si>
  <si>
    <t>3,1,5</t>
  </si>
  <si>
    <t>3,1,6</t>
  </si>
  <si>
    <t>3,1,7</t>
  </si>
  <si>
    <t>3,1,8</t>
  </si>
  <si>
    <t>3,1,9</t>
  </si>
  <si>
    <t>3,1,10</t>
  </si>
  <si>
    <t>3,1,11</t>
  </si>
  <si>
    <t>3,1,12</t>
  </si>
  <si>
    <t>3,1,13</t>
  </si>
  <si>
    <t>3,2,1</t>
  </si>
  <si>
    <t>3,2,2</t>
  </si>
  <si>
    <t>3,2,3</t>
  </si>
  <si>
    <t>3,2,4</t>
  </si>
  <si>
    <t>3,2,5</t>
  </si>
  <si>
    <t>3,2,6</t>
  </si>
  <si>
    <t>3,2,7</t>
  </si>
  <si>
    <t>3,2,8</t>
  </si>
  <si>
    <t>3,2,9</t>
  </si>
  <si>
    <t>3,2,10</t>
  </si>
  <si>
    <t>3,2,11</t>
  </si>
  <si>
    <t>3,2,12</t>
  </si>
  <si>
    <t>BILL 3</t>
  </si>
  <si>
    <t xml:space="preserve">Fire detection panels - Conventional type </t>
  </si>
  <si>
    <t>Sounders</t>
  </si>
  <si>
    <t>Strobes</t>
  </si>
  <si>
    <t>Beams</t>
  </si>
  <si>
    <t>SCHEDULE OF QUANTITIES: SERVICING AND REPAIR WORK OF FIRE DETECTION SYSTEM EQUIPMENT</t>
  </si>
  <si>
    <t>Log Books</t>
  </si>
  <si>
    <t>sum</t>
  </si>
  <si>
    <t>-</t>
  </si>
  <si>
    <t>Contractor's Mark Up</t>
  </si>
  <si>
    <t>%</t>
  </si>
  <si>
    <t>Spares Mark Up (for evaluation R1000000)</t>
  </si>
  <si>
    <t>Upgrading of Faulty Conventional Panels</t>
  </si>
  <si>
    <t>similar.</t>
  </si>
  <si>
    <t xml:space="preserve">WITS UNIVERSITY - VARIOUS CAMPUSES - FIRE DETECTION AND GAS SUPPRESSION SYSTEMS </t>
  </si>
  <si>
    <t>ARM Building Chamber of Mines</t>
  </si>
  <si>
    <t xml:space="preserve">Anechoic Chamber </t>
  </si>
  <si>
    <t>HFC 125 gas suppression system consisting of Technoswitch panel, 2 smoke detectors, 2 sounders and 28kg gas cylinder</t>
  </si>
  <si>
    <t>Convergence Lab</t>
  </si>
  <si>
    <t>HFC 227ea gas suppression system consisting of Technoswitch panel, 8 smoke detectors, 4 sounders, 30kg gas cylinder, 9kg gas cylinder and 25kg gas cylinder</t>
  </si>
  <si>
    <t>Commerce Law Management</t>
  </si>
  <si>
    <t>1st Floor UPS Room</t>
  </si>
  <si>
    <t>HFC 227ea gas suppression system consisting of Technoswitch panel, 4 smoke detectors, 2 sounders and 35kg gas cylinder</t>
  </si>
  <si>
    <t>Ground floor server room</t>
  </si>
  <si>
    <t>FM200 gas suppression system consisting of Technoswitch panel, 4 smoke detectors, 2 sounders and 159kg gas cylinder</t>
  </si>
  <si>
    <t>PIMD Building</t>
  </si>
  <si>
    <t>Procurement Archive</t>
  </si>
  <si>
    <t>HFC 227ea gas suppression system consisting of Technoswitch panel, 2 smoke detectors, 2 sounders and 35kg gas cylinder</t>
  </si>
  <si>
    <t>Services Archive</t>
  </si>
  <si>
    <t>HFC 227ea gas suppression system consisting of Technoswitch panel, 2 smoke detectors, 2 sounders and 2-off 30kg gas cylinder</t>
  </si>
  <si>
    <t>Drawing Office</t>
  </si>
  <si>
    <t>HFC 227ea gas suppression system consisting of Technoswitch panel, 2 smoke detectors, 2 sounders, 21kg gas cylinder and 2-off 34kg gas cylinders</t>
  </si>
  <si>
    <t>TW Khambule</t>
  </si>
  <si>
    <t>Admin Server Room</t>
  </si>
  <si>
    <t xml:space="preserve">HFC 227ea gas suppression system consisting of Technoswitch panel, 2 smoke detectors, 2 sounders and a 21kg gas cylinder </t>
  </si>
  <si>
    <t>Server Room 1</t>
  </si>
  <si>
    <t xml:space="preserve">HFC 227ea gas suppression system consisting of Technoswitch panel, 2 smoke detectors, 2 sounders and a 48kg gas cylinder </t>
  </si>
  <si>
    <t>Server Room 2</t>
  </si>
  <si>
    <t xml:space="preserve">HFC 227ea gas suppression system consisting of Technoswitch panel, 2 smoke detectors, 2 sounders and a 36kg gas cylinder </t>
  </si>
  <si>
    <t>FNB Building</t>
  </si>
  <si>
    <t>Server Room</t>
  </si>
  <si>
    <t xml:space="preserve">HFC 227ea gas suppression system consisting of Technoswitch panel, 2 smoke detectors, 2 sounders and a 13kg gas cylinder </t>
  </si>
  <si>
    <t>Origins Center Rock Art</t>
  </si>
  <si>
    <t>Archive Room 1</t>
  </si>
  <si>
    <t xml:space="preserve">Pyroshield gas suppression system consisting of Technoswitch panel, 2 smoke detectors, 2 sounders, 92kg gas cylinder, 91.6kg gas cylinder and a 93.7kg gas cylinder </t>
  </si>
  <si>
    <t>AV Server Room</t>
  </si>
  <si>
    <t xml:space="preserve">HFC 227ea gas suppression system consisting of Technoswitch panel, 2 smoke detectors, 2 sounders and 2-off 33kg gas cylinder </t>
  </si>
  <si>
    <t>Archive Room 2</t>
  </si>
  <si>
    <t xml:space="preserve">Pyroshield gas suppression system consisting of Technoswitch panel, 2 smoke detectors, 2 sounders, 92.4kg gas cylinder, 92.1kg gas cylinder and a 90.9kg gas cylinder </t>
  </si>
  <si>
    <t>Solomon Mahlangu</t>
  </si>
  <si>
    <t>Legal Office 5th Floor</t>
  </si>
  <si>
    <t xml:space="preserve">HFC 227ea gas suppression system consisting of Technoswitch panel, 2 smoke detectors, 2 sounders and a 28kg gas cylinder </t>
  </si>
  <si>
    <t>Data Centre</t>
  </si>
  <si>
    <t xml:space="preserve">Inergen gas suppression system consisting of Ziton ZP3 panel, 91 smoke detectors, and 6 sounders </t>
  </si>
  <si>
    <t>Bank 1 - consists of 4-off 16.3m3 cylinders</t>
  </si>
  <si>
    <t>Bank 2 - consists of 8-off 16.3m3 cylinders</t>
  </si>
  <si>
    <t>Bank 3 - consists of 5-off 16.3m3 cylinders</t>
  </si>
  <si>
    <t>Bank 4 - consists of 5-off 16.3m3 cylinders</t>
  </si>
  <si>
    <t>Bank 5 - consists of 5-off 16.3m3 cylinders</t>
  </si>
  <si>
    <t>Bank 6 - consists of 5-off 16.3m3 cylinders</t>
  </si>
  <si>
    <t>Bank 7 - consists of 3-off 16.3m3 cylinders</t>
  </si>
  <si>
    <t>Bank 8 - consists of 3-off 16.3m3 cylinders</t>
  </si>
  <si>
    <t>Data Centre UPS Room 1</t>
  </si>
  <si>
    <t>Inergen gas suppression system consisting of Ziton ZP3 panel, 6 smoke detectors, 2 sounders and 3-off 16.3m3 cylinders</t>
  </si>
  <si>
    <t>Data Centre UPS Room 2</t>
  </si>
  <si>
    <t>Physics Building</t>
  </si>
  <si>
    <t>Nanotechnology Transport Lab</t>
  </si>
  <si>
    <t xml:space="preserve">HFC 227ea gas suppression system consisting of Technoswitch panel, 6 smoke detectors, 2 sounders, 2-off 27kg gas cylinders and 3-off 23kg gas cylinders </t>
  </si>
  <si>
    <t>Oppenhiemer Life Sciences</t>
  </si>
  <si>
    <t>Insect Archive 1</t>
  </si>
  <si>
    <t xml:space="preserve">CO2 gas suppression system consisting of Technoswitch panel, 4 smoke detectors, 2 sounders and 6-off 75kg gas cylinders </t>
  </si>
  <si>
    <t>Insect Archive 2</t>
  </si>
  <si>
    <t xml:space="preserve">CO2 gas suppression system consisting of Technoswitch panel, 4 smoke detectors, 2 sounders and 14-off 75kg gas cylinders </t>
  </si>
  <si>
    <t>Geoscience Building</t>
  </si>
  <si>
    <t>Optically Stimulated Luminescence Lab</t>
  </si>
  <si>
    <t>HFC 125 gas suppression system consisting of Technoswitch panel, 4 smoke detectors, 2 sounders and 80kg gas cylinder</t>
  </si>
  <si>
    <t>Harold Holmes Library</t>
  </si>
  <si>
    <t>Basement Archive 1</t>
  </si>
  <si>
    <t xml:space="preserve">HFC 227ea gas suppression system consisting of Technoswitch, 2 Vesda, 2 sounders and 6-off 53kg gas cylinders </t>
  </si>
  <si>
    <t>Basement Archive 2</t>
  </si>
  <si>
    <t xml:space="preserve">HFC 227ea gas suppression system consisting of Technoswitch, 2 Vesda, 2 sounders and 4-off 62kg gas cylinders </t>
  </si>
  <si>
    <t>Basement Archive 3</t>
  </si>
  <si>
    <t xml:space="preserve">HFC 227ea gas suppression system consisting of Technoswitch, 2 Vesda, 2 sounders and 8-off 58kg gas cylinders </t>
  </si>
  <si>
    <t>Medical School</t>
  </si>
  <si>
    <t>HFC 125 gas suppression system consisting of Technoswitch panel, 2 smoke detectors, 2 sounders and 10kg gas cylinder</t>
  </si>
  <si>
    <t>FM200 gas suppression system consisting of Technoswitch panel, 2 smoke detectors, 2 sounders and 6.5kg gas cylinder</t>
  </si>
  <si>
    <t>2nd Floor Bone Archive</t>
  </si>
  <si>
    <t xml:space="preserve">HFC 227ea gas suppression system consisting of Technoswitch panel, 6 smoke detectors, 2 sounders and 9-off 23kg gas cylinders </t>
  </si>
  <si>
    <t>2,2,13</t>
  </si>
  <si>
    <t>2,4,3</t>
  </si>
  <si>
    <t>2,4,4</t>
  </si>
  <si>
    <t>2,4,5</t>
  </si>
  <si>
    <t>2,4,6</t>
  </si>
  <si>
    <t>2,4,7</t>
  </si>
  <si>
    <t>2,4,8</t>
  </si>
  <si>
    <t>2,4,9</t>
  </si>
  <si>
    <t>2,4,10</t>
  </si>
  <si>
    <t>2,4,11</t>
  </si>
  <si>
    <t>2,4,12</t>
  </si>
  <si>
    <t>2,4,13</t>
  </si>
  <si>
    <t>2,4,14</t>
  </si>
  <si>
    <t>2,4,15</t>
  </si>
  <si>
    <t>2,4,16</t>
  </si>
  <si>
    <t>2,4,17</t>
  </si>
  <si>
    <t>2,4,18</t>
  </si>
  <si>
    <t>2,4,19</t>
  </si>
  <si>
    <t>2,4,20</t>
  </si>
  <si>
    <t>2,4,21</t>
  </si>
  <si>
    <t>2,4,22</t>
  </si>
  <si>
    <t>2,4,23</t>
  </si>
  <si>
    <t>2,4,24</t>
  </si>
  <si>
    <t>2,4,25</t>
  </si>
  <si>
    <t>2,4,26</t>
  </si>
  <si>
    <t>2,4,27</t>
  </si>
  <si>
    <t>2,4,28</t>
  </si>
  <si>
    <t>Carried Forward</t>
  </si>
  <si>
    <t>WITS UNIVERSITY - VARIOUS CAMPUSES - FIRE DETECTION AND SUPPRESSION SYSTEMS</t>
  </si>
  <si>
    <t xml:space="preserve">Servicing existing fire detection systems components </t>
  </si>
  <si>
    <t>3,1,14</t>
  </si>
  <si>
    <t>3,1,15</t>
  </si>
  <si>
    <t>3,2,13</t>
  </si>
  <si>
    <t>3,2,14</t>
  </si>
  <si>
    <t>Item</t>
  </si>
  <si>
    <t>WITS UNIVERSITY - FIRE DETECTION AND GAS SUPPRESSION SYSTEMS - FINAL COLLECTION PAGE</t>
  </si>
  <si>
    <t xml:space="preserve">SCHEDULE OF QUANTITIES: SERVICING AND REPAIR WORK OF FIRE DETECTION AND GAS SUPPRESSION SYSTEMS </t>
  </si>
  <si>
    <r>
      <t>WITS UNIVERSITY</t>
    </r>
    <r>
      <rPr>
        <sz val="10"/>
        <rFont val="Arial"/>
        <family val="2"/>
      </rPr>
      <t xml:space="preserve"> - WITS UNIVERSITY - VARIOUS CAMPUSES - FIRE DETECTION AND GAS SUPPRESSION SYSTEMS</t>
    </r>
  </si>
  <si>
    <t>BILL 2: INITIAL INSPECTION AND REPORTING</t>
  </si>
  <si>
    <t xml:space="preserve">AMOUNT </t>
  </si>
  <si>
    <t>QUANTITY</t>
  </si>
  <si>
    <t>The bidder is to allow for subsequent escalations for subsequent years. The indicated amount shall  be the total from the previous year PLUS the escalation amount. The indicated escalation percentage shall be applied as indicated for each amount when claiming.</t>
  </si>
  <si>
    <t>3a</t>
  </si>
  <si>
    <t>3b</t>
  </si>
  <si>
    <t>3c</t>
  </si>
  <si>
    <t>3d</t>
  </si>
  <si>
    <t>BILL 4 - YEAR 1</t>
  </si>
  <si>
    <t>1</t>
  </si>
  <si>
    <t>4.2</t>
  </si>
  <si>
    <t>4.3</t>
  </si>
  <si>
    <t>4.4</t>
  </si>
  <si>
    <t>Corrective Maintenance (Year 1)</t>
  </si>
  <si>
    <t>Corrective Maintenance (Year 2)</t>
  </si>
  <si>
    <t>Corrective Maintenance (Year 3)</t>
  </si>
  <si>
    <t>Corrective Maintenance (Year 4)</t>
  </si>
  <si>
    <t>Corrective Maintenance (Year 5)</t>
  </si>
  <si>
    <t>4.a</t>
  </si>
  <si>
    <t>4.b</t>
  </si>
  <si>
    <t>4.c</t>
  </si>
  <si>
    <t>4.d</t>
  </si>
  <si>
    <t>4.1.1</t>
  </si>
  <si>
    <t>4.1.2</t>
  </si>
  <si>
    <t>4.1.3</t>
  </si>
  <si>
    <t>4.1.4</t>
  </si>
  <si>
    <t>4.2.1</t>
  </si>
  <si>
    <t>4.2.2</t>
  </si>
  <si>
    <t>4.3.1</t>
  </si>
  <si>
    <t>4.3.2</t>
  </si>
  <si>
    <t>4.3.3</t>
  </si>
  <si>
    <t>4.3.4</t>
  </si>
  <si>
    <t>4.3.5</t>
  </si>
  <si>
    <t>4.4.1</t>
  </si>
  <si>
    <t>4.3.6</t>
  </si>
  <si>
    <t>BILL 4a - YEAR 2</t>
  </si>
  <si>
    <t>4a.1</t>
  </si>
  <si>
    <t>4a.1.1</t>
  </si>
  <si>
    <t>4a.1.2</t>
  </si>
  <si>
    <t>4a.1.3</t>
  </si>
  <si>
    <t>4a.1.4</t>
  </si>
  <si>
    <t>4a.2</t>
  </si>
  <si>
    <t>4a.2.1</t>
  </si>
  <si>
    <t>4a.2.2</t>
  </si>
  <si>
    <t>4a.3</t>
  </si>
  <si>
    <t>4a.3.1</t>
  </si>
  <si>
    <t>4a.3.2</t>
  </si>
  <si>
    <t>4a.3.3</t>
  </si>
  <si>
    <t>4a.3.4</t>
  </si>
  <si>
    <t>4a.3.6</t>
  </si>
  <si>
    <t>4a.4</t>
  </si>
  <si>
    <t>4a.4.1</t>
  </si>
  <si>
    <t>4a.3.5</t>
  </si>
  <si>
    <t>4b.1</t>
  </si>
  <si>
    <t>4b.1.1</t>
  </si>
  <si>
    <t>4b.1.2</t>
  </si>
  <si>
    <t>4b.1.3</t>
  </si>
  <si>
    <t>4b.1.4</t>
  </si>
  <si>
    <t>4b.2</t>
  </si>
  <si>
    <t>4b.2.1</t>
  </si>
  <si>
    <t>4b.2.2</t>
  </si>
  <si>
    <t>4b.3</t>
  </si>
  <si>
    <t>4b.3.1</t>
  </si>
  <si>
    <t>4b.3.2</t>
  </si>
  <si>
    <t>4b.3.3</t>
  </si>
  <si>
    <t>4b.3.4</t>
  </si>
  <si>
    <t>4b.3.6</t>
  </si>
  <si>
    <t>4b.4</t>
  </si>
  <si>
    <t>4b.4.1</t>
  </si>
  <si>
    <t>4b.3.5</t>
  </si>
  <si>
    <t>BILL 4b - YEAR 3</t>
  </si>
  <si>
    <t>BILL 4c - YEAR 4</t>
  </si>
  <si>
    <t>4c.1</t>
  </si>
  <si>
    <t>4c.1.1</t>
  </si>
  <si>
    <t>4c.1.2</t>
  </si>
  <si>
    <t>4c.1.3</t>
  </si>
  <si>
    <t>4c.1.4</t>
  </si>
  <si>
    <t>4c.2</t>
  </si>
  <si>
    <t>4c.2.1</t>
  </si>
  <si>
    <t>4c.2.2</t>
  </si>
  <si>
    <t>4c.3</t>
  </si>
  <si>
    <t>4c.3.1</t>
  </si>
  <si>
    <t>4c.3.2</t>
  </si>
  <si>
    <t>4c.3.3</t>
  </si>
  <si>
    <t>4c.3.4</t>
  </si>
  <si>
    <t>4c.3.6</t>
  </si>
  <si>
    <t>4c.4</t>
  </si>
  <si>
    <t>4c.4.1</t>
  </si>
  <si>
    <t>4c.3.5</t>
  </si>
  <si>
    <t>BILL 4d - YEAR 5</t>
  </si>
  <si>
    <t>4d.1</t>
  </si>
  <si>
    <t>4d.1.1</t>
  </si>
  <si>
    <t>4d.1.2</t>
  </si>
  <si>
    <t>4d.1.3</t>
  </si>
  <si>
    <t>4d.1.4</t>
  </si>
  <si>
    <t>4d.2</t>
  </si>
  <si>
    <t>4d.2.1</t>
  </si>
  <si>
    <t>4d.2.2</t>
  </si>
  <si>
    <t>4d.3</t>
  </si>
  <si>
    <t>4d.3.1</t>
  </si>
  <si>
    <t>4d.3.2</t>
  </si>
  <si>
    <t>4d.3.3</t>
  </si>
  <si>
    <t>4d.3.4</t>
  </si>
  <si>
    <t>4d.3.6</t>
  </si>
  <si>
    <t>4d.4</t>
  </si>
  <si>
    <t>4d.4.1</t>
  </si>
  <si>
    <t>4d.3.5</t>
  </si>
  <si>
    <t>3,4,1</t>
  </si>
  <si>
    <t>3,4,2</t>
  </si>
  <si>
    <t>3,4,4</t>
  </si>
  <si>
    <t>3,4,5</t>
  </si>
  <si>
    <t>3,4,6</t>
  </si>
  <si>
    <t>3,4,7</t>
  </si>
  <si>
    <t>3,4,8</t>
  </si>
  <si>
    <t>3,4,9</t>
  </si>
  <si>
    <t>3,4,10</t>
  </si>
  <si>
    <t>3,4,11</t>
  </si>
  <si>
    <t>3,4,13</t>
  </si>
  <si>
    <t>3,4,14</t>
  </si>
  <si>
    <t>3,4,15</t>
  </si>
  <si>
    <t>3,4,16</t>
  </si>
  <si>
    <t>3,4,17</t>
  </si>
  <si>
    <t>3,4,18</t>
  </si>
  <si>
    <t>3,4,19</t>
  </si>
  <si>
    <t>3,4,12</t>
  </si>
  <si>
    <t>3,4,20</t>
  </si>
  <si>
    <t>3,4,21</t>
  </si>
  <si>
    <t>3,4,22</t>
  </si>
  <si>
    <t>3,4,23</t>
  </si>
  <si>
    <t>3,4,24</t>
  </si>
  <si>
    <t>3,4,25</t>
  </si>
  <si>
    <t>3,4,26</t>
  </si>
  <si>
    <t>3,4,27</t>
  </si>
  <si>
    <t>3,4,28</t>
  </si>
  <si>
    <t>3,4,29</t>
  </si>
  <si>
    <t>3,4,30</t>
  </si>
  <si>
    <t>3,4,3</t>
  </si>
  <si>
    <t>LINKING ALL PANELS TO CONTROL ROOM</t>
  </si>
  <si>
    <t>WITS UNIVERSITY - VARIOUS CAMPUSES - FIRE DETECTION  AND GAS SUPPRESSION SYSTEMS</t>
  </si>
  <si>
    <t>BILL 5</t>
  </si>
  <si>
    <t>GAS SUPPRESSION -VARIOUS CAMPUSES</t>
  </si>
  <si>
    <t>CONVENTIONAL - VARIOUS CAMPUSES</t>
  </si>
  <si>
    <t>ZP3- VARIOUS CAMPUSES</t>
  </si>
  <si>
    <t>ZP2 - VARIOUS CAMPUSES</t>
  </si>
  <si>
    <t xml:space="preserve">ZP3 Servicing existing fire detection systems components </t>
  </si>
  <si>
    <t xml:space="preserve">Conventional - Servicing existing fire detection systems components </t>
  </si>
  <si>
    <t>BILL 3: QUARTERLY SERVICE YEAR 1</t>
  </si>
  <si>
    <t>after every 3 months (Gas Suppression Systems)</t>
  </si>
  <si>
    <t xml:space="preserve">after every 3 months </t>
  </si>
  <si>
    <t>after every 3 months (ZP3)</t>
  </si>
  <si>
    <t>after every 3 months (ZP2)</t>
  </si>
  <si>
    <t>(Amount to be VAT Exclusive)</t>
  </si>
  <si>
    <t>All rates to be VAT Exclusive</t>
  </si>
  <si>
    <t>CALL OUT RATES (all rates to be VAT exclusive)</t>
  </si>
  <si>
    <t>Assistant (Office Hours)</t>
  </si>
  <si>
    <t>Assistant (After Hours)</t>
  </si>
  <si>
    <t>Labour Rates</t>
  </si>
  <si>
    <t>Call out - Office Hours</t>
  </si>
  <si>
    <t>Call out  - After Hours</t>
  </si>
  <si>
    <t>Call Outs (Including travelling)</t>
  </si>
  <si>
    <t>4.1.5</t>
  </si>
  <si>
    <t>month</t>
  </si>
  <si>
    <t xml:space="preserve">Technician (Full time on site) </t>
  </si>
  <si>
    <t>Carried to final summary 4d</t>
  </si>
  <si>
    <t>Carried to final summary 4c</t>
  </si>
  <si>
    <t>Carried to final summary 4b</t>
  </si>
  <si>
    <t>Carried to final summary 4a</t>
  </si>
  <si>
    <t>Carried to final summary 4</t>
  </si>
  <si>
    <t>(Quarterly servicing as part of preventative maintenance.</t>
  </si>
  <si>
    <t>Brought  Forward</t>
  </si>
  <si>
    <t>Total carried forward to summary 1</t>
  </si>
  <si>
    <t>Carried to final summary 2</t>
  </si>
  <si>
    <t>Carried to final summary 3</t>
  </si>
  <si>
    <t>Carried to final summary 5</t>
  </si>
  <si>
    <t>INTEGRITY TESTS</t>
  </si>
  <si>
    <t>Carried to final summary 6</t>
  </si>
  <si>
    <t>__________%</t>
  </si>
  <si>
    <t>Escalated total for item 3 above. Applicable for year 2 (fixed percentage for the duration of the contract)</t>
  </si>
  <si>
    <t>Escalated total for item 3a above. Applicable for year 3(fixed percentage for the duration of the contract)</t>
  </si>
  <si>
    <t>Escalated total for item 3b above. Applicable for year 4 (fixed percentage for the duration of the contract)</t>
  </si>
  <si>
    <t>Escalated total for item 3c above. Applicable for year 5(fixed percentage for the duration of the contract)</t>
  </si>
  <si>
    <t>4d.1.5</t>
  </si>
  <si>
    <t>4c.1.5</t>
  </si>
  <si>
    <t>4b.1.5</t>
  </si>
  <si>
    <t>4a.1.5</t>
  </si>
  <si>
    <t>BILL 5: INTERFACE</t>
  </si>
  <si>
    <t>BILL 6: INTEGRITY TEST</t>
  </si>
  <si>
    <t>Brought Forward</t>
  </si>
  <si>
    <t>Pricing in this section to comprise of all inclusive rates with the scope as specified and also factoring in any other specific manufacturer requirements. The callout fees, traveling, labour, consumables and any parts that may be required must be included in the rates provided.</t>
  </si>
  <si>
    <t>(Initial inspection for benchmarking and establishing immediate maintenance needs. Rate in this section to include inspection labour, travel and reporting related needs)</t>
  </si>
  <si>
    <t>4a</t>
  </si>
  <si>
    <t>4b</t>
  </si>
  <si>
    <t>4c</t>
  </si>
  <si>
    <t>4d</t>
  </si>
  <si>
    <t>FIRE DETECTION AND GAS SUPPRESSION SYSTEMS INTERFACE</t>
  </si>
  <si>
    <t>Provide a link/interface for all fire panels to the central control room.</t>
  </si>
  <si>
    <t>GAS SUPPRESSION SYSTEMS INTEGRITY TESTS</t>
  </si>
  <si>
    <t>Carry out system integrity test for all rooms with gas suppression systems as per asset register</t>
  </si>
  <si>
    <t>BILL 1:HEALTH and SAFETY COMPLIANCE ( Safety files)</t>
  </si>
  <si>
    <t>Percentage</t>
  </si>
  <si>
    <t>Supply, install and commission ZP3 Addressable Panel 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</si>
</sst>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R-1C09]* #,##0.00_-;\-[$R-1C09]* #,##0.00_-;_-[$R-1C09]* &quot;-&quot;??_-;_-@_-"/>
    <numFmt numFmtId="165" formatCode="_-* #,##0_-;\-* #,##0_-;_-* &quot;-&quot;??_-;_-@_-"/>
    <numFmt numFmtId="166" formatCode="0.0"/>
  </numFmts>
  <fonts count="13" x14ac:knownFonts="1">
    <font>
      <sz val="10"/>
      <name val="Arial"/>
    </font>
    <font>
      <sz val="11"/>
      <color theme="1"/>
      <name val="Aptos Narrow"/>
      <family val="2"/>
      <scheme val="minor"/>
    </font>
    <font>
      <b/>
      <u/>
      <sz val="10"/>
      <name val="Times New Roman"/>
      <family val="1"/>
    </font>
    <font>
      <b/>
      <u/>
      <sz val="10"/>
      <name val="Arial"/>
      <family val="2"/>
    </font>
    <font>
      <sz val="10"/>
      <name val="Arial"/>
      <family val="2"/>
    </font>
    <font>
      <b/>
      <sz val="10"/>
      <name val="Arial"/>
      <family val="2"/>
    </font>
    <font>
      <b/>
      <sz val="10"/>
      <name val="Arial"/>
      <family val="2"/>
    </font>
    <font>
      <sz val="10"/>
      <name val="Arial"/>
      <family val="2"/>
    </font>
    <font>
      <b/>
      <sz val="11"/>
      <color theme="1"/>
      <name val="Aptos Narrow"/>
      <family val="2"/>
      <scheme val="minor"/>
    </font>
    <font>
      <sz val="11"/>
      <name val="Aptos Narrow"/>
      <family val="2"/>
      <scheme val="minor"/>
    </font>
    <font>
      <sz val="10"/>
      <color rgb="FFFF0000"/>
      <name val="Arial"/>
      <family val="2"/>
    </font>
    <font>
      <i/>
      <sz val="11"/>
      <color theme="1"/>
      <name val="Aptos Narrow"/>
      <family val="2"/>
      <scheme val="minor"/>
    </font>
    <font>
      <b/>
      <sz val="11"/>
      <color theme="1"/>
      <name val="Aptos Narrow"/>
      <scheme val="minor"/>
    </font>
  </fonts>
  <fills count="2">
    <fill>
      <patternFill patternType="none"/>
    </fill>
    <fill>
      <patternFill patternType="gray125"/>
    </fill>
  </fills>
  <borders count="42">
    <border>
      <left/>
      <right/>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7">
    <xf numFmtId="0" fontId="0" fillId="0" borderId="0"/>
    <xf numFmtId="0" fontId="2" fillId="0" borderId="0"/>
    <xf numFmtId="43" fontId="4" fillId="0" borderId="0" applyFont="0" applyFill="0" applyBorder="0" applyAlignment="0" applyProtection="0"/>
    <xf numFmtId="3" fontId="4" fillId="0" borderId="0" applyFont="0" applyFill="0" applyBorder="0" applyAlignment="0" applyProtection="0"/>
    <xf numFmtId="43" fontId="4" fillId="0" borderId="0" applyFont="0" applyFill="0" applyBorder="0" applyAlignment="0" applyProtection="0"/>
    <xf numFmtId="0" fontId="1" fillId="0" borderId="0"/>
    <xf numFmtId="3" fontId="4" fillId="0" borderId="0" applyFont="0" applyFill="0" applyBorder="0" applyAlignment="0" applyProtection="0"/>
  </cellStyleXfs>
  <cellXfs count="265">
    <xf numFmtId="0" fontId="0" fillId="0" borderId="0" xfId="0"/>
    <xf numFmtId="0" fontId="3" fillId="0" borderId="0" xfId="1" applyFont="1"/>
    <xf numFmtId="0" fontId="4" fillId="0" borderId="0" xfId="0" applyFont="1"/>
    <xf numFmtId="0" fontId="4" fillId="0" borderId="0" xfId="0" applyFont="1" applyAlignment="1">
      <alignment horizontal="center"/>
    </xf>
    <xf numFmtId="164" fontId="4" fillId="0" borderId="0" xfId="0" applyNumberFormat="1" applyFont="1"/>
    <xf numFmtId="0" fontId="5" fillId="0" borderId="0" xfId="0" applyFont="1"/>
    <xf numFmtId="0" fontId="4" fillId="0" borderId="0" xfId="0" applyFont="1" applyAlignment="1">
      <alignment horizontal="left"/>
    </xf>
    <xf numFmtId="164" fontId="4" fillId="0" borderId="0" xfId="2" applyNumberFormat="1" applyFont="1" applyAlignment="1">
      <alignment horizontal="right"/>
    </xf>
    <xf numFmtId="3" fontId="6" fillId="0" borderId="0" xfId="3" applyFont="1" applyAlignment="1">
      <alignment horizontal="right"/>
    </xf>
    <xf numFmtId="0" fontId="7" fillId="0" borderId="0" xfId="0" applyFont="1"/>
    <xf numFmtId="0" fontId="5" fillId="0" borderId="0" xfId="0" applyFont="1" applyAlignment="1">
      <alignment horizontal="left"/>
    </xf>
    <xf numFmtId="3" fontId="4" fillId="0" borderId="0" xfId="3" applyFont="1"/>
    <xf numFmtId="0" fontId="6" fillId="0" borderId="1" xfId="0" applyFont="1" applyBorder="1" applyAlignment="1">
      <alignment horizontal="left"/>
    </xf>
    <xf numFmtId="0" fontId="6" fillId="0" borderId="2" xfId="0" applyFont="1" applyBorder="1" applyAlignment="1">
      <alignment horizontal="left"/>
    </xf>
    <xf numFmtId="0" fontId="6" fillId="0" borderId="3" xfId="0" applyFont="1" applyBorder="1" applyAlignment="1">
      <alignment horizontal="center"/>
    </xf>
    <xf numFmtId="165" fontId="6" fillId="0" borderId="3" xfId="2" applyNumberFormat="1" applyFont="1" applyBorder="1" applyAlignment="1">
      <alignment horizontal="center"/>
    </xf>
    <xf numFmtId="164" fontId="6" fillId="0" borderId="3" xfId="2" applyNumberFormat="1" applyFont="1" applyBorder="1" applyAlignment="1">
      <alignment horizontal="right"/>
    </xf>
    <xf numFmtId="164" fontId="6" fillId="0" borderId="4" xfId="3" applyNumberFormat="1" applyFont="1" applyBorder="1" applyAlignment="1">
      <alignment horizontal="centerContinuous"/>
    </xf>
    <xf numFmtId="0" fontId="6" fillId="0" borderId="5" xfId="0" applyFont="1" applyBorder="1" applyAlignment="1">
      <alignment horizontal="center"/>
    </xf>
    <xf numFmtId="0" fontId="6" fillId="0" borderId="0" xfId="0" applyFont="1" applyAlignment="1">
      <alignment horizontal="left"/>
    </xf>
    <xf numFmtId="0" fontId="6" fillId="0" borderId="6" xfId="0" applyFont="1" applyBorder="1" applyAlignment="1">
      <alignment horizontal="center"/>
    </xf>
    <xf numFmtId="165" fontId="6" fillId="0" borderId="6" xfId="2" applyNumberFormat="1" applyFont="1" applyBorder="1" applyAlignment="1">
      <alignment horizontal="center"/>
    </xf>
    <xf numFmtId="164" fontId="6" fillId="0" borderId="6" xfId="2" applyNumberFormat="1" applyFont="1" applyBorder="1" applyAlignment="1">
      <alignment horizontal="center"/>
    </xf>
    <xf numFmtId="164" fontId="6" fillId="0" borderId="7" xfId="3" applyNumberFormat="1" applyFont="1" applyBorder="1" applyAlignment="1">
      <alignment horizontal="centerContinuous"/>
    </xf>
    <xf numFmtId="0" fontId="6" fillId="0" borderId="8" xfId="0" applyFont="1" applyBorder="1" applyAlignment="1">
      <alignment horizontal="left"/>
    </xf>
    <xf numFmtId="0" fontId="6" fillId="0" borderId="9" xfId="0" applyFont="1" applyBorder="1" applyAlignment="1">
      <alignment horizontal="left"/>
    </xf>
    <xf numFmtId="0" fontId="6" fillId="0" borderId="10" xfId="0" applyFont="1" applyBorder="1" applyAlignment="1">
      <alignment horizontal="center"/>
    </xf>
    <xf numFmtId="165" fontId="6" fillId="0" borderId="10" xfId="2" applyNumberFormat="1" applyFont="1" applyBorder="1" applyAlignment="1">
      <alignment horizontal="center"/>
    </xf>
    <xf numFmtId="164" fontId="6" fillId="0" borderId="10" xfId="2" applyNumberFormat="1" applyFont="1" applyBorder="1" applyAlignment="1">
      <alignment horizontal="right"/>
    </xf>
    <xf numFmtId="164" fontId="6" fillId="0" borderId="11" xfId="3" applyNumberFormat="1" applyFont="1" applyBorder="1"/>
    <xf numFmtId="2" fontId="5" fillId="0" borderId="5" xfId="0" applyNumberFormat="1" applyFont="1" applyBorder="1" applyAlignment="1">
      <alignment horizontal="center" vertical="center" wrapText="1"/>
    </xf>
    <xf numFmtId="49" fontId="5" fillId="0" borderId="0" xfId="0" applyNumberFormat="1" applyFont="1" applyAlignment="1">
      <alignment horizontal="left" vertical="center"/>
    </xf>
    <xf numFmtId="0" fontId="6" fillId="0" borderId="6" xfId="0" applyFont="1" applyBorder="1" applyAlignment="1">
      <alignment vertical="center"/>
    </xf>
    <xf numFmtId="0" fontId="5" fillId="0" borderId="6" xfId="0" applyFont="1" applyBorder="1" applyAlignment="1">
      <alignment horizontal="center" vertical="center"/>
    </xf>
    <xf numFmtId="164" fontId="7" fillId="0" borderId="0" xfId="2" applyNumberFormat="1" applyFont="1" applyFill="1" applyBorder="1" applyAlignment="1">
      <alignment vertical="center"/>
    </xf>
    <xf numFmtId="164" fontId="5" fillId="0" borderId="7" xfId="2" applyNumberFormat="1" applyFont="1" applyFill="1" applyBorder="1" applyAlignment="1">
      <alignment horizontal="center" vertical="center"/>
    </xf>
    <xf numFmtId="1" fontId="5" fillId="0" borderId="5" xfId="0" applyNumberFormat="1" applyFont="1" applyBorder="1" applyAlignment="1">
      <alignment horizontal="center" vertical="center" wrapText="1"/>
    </xf>
    <xf numFmtId="49" fontId="5" fillId="0" borderId="0" xfId="0" applyNumberFormat="1" applyFont="1" applyAlignment="1">
      <alignment horizontal="left"/>
    </xf>
    <xf numFmtId="0" fontId="4" fillId="0" borderId="6" xfId="0" applyFont="1" applyBorder="1" applyAlignment="1">
      <alignment horizontal="center"/>
    </xf>
    <xf numFmtId="165" fontId="4" fillId="0" borderId="6" xfId="4" applyNumberFormat="1" applyFont="1" applyBorder="1" applyAlignment="1">
      <alignment horizontal="center"/>
    </xf>
    <xf numFmtId="164" fontId="4" fillId="0" borderId="6" xfId="4" applyNumberFormat="1" applyFont="1" applyBorder="1" applyAlignment="1">
      <alignment horizontal="right"/>
    </xf>
    <xf numFmtId="164" fontId="4" fillId="0" borderId="7" xfId="3" applyNumberFormat="1" applyFont="1" applyBorder="1"/>
    <xf numFmtId="1" fontId="7" fillId="0" borderId="5" xfId="0" applyNumberFormat="1" applyFont="1" applyBorder="1" applyAlignment="1">
      <alignment horizontal="center"/>
    </xf>
    <xf numFmtId="49" fontId="7" fillId="0" borderId="0" xfId="0" applyNumberFormat="1" applyFont="1" applyAlignment="1">
      <alignment horizontal="left"/>
    </xf>
    <xf numFmtId="164" fontId="4" fillId="0" borderId="6" xfId="4" applyNumberFormat="1" applyFont="1" applyBorder="1" applyAlignment="1">
      <alignment horizontal="center"/>
    </xf>
    <xf numFmtId="166" fontId="7" fillId="0" borderId="5" xfId="0" applyNumberFormat="1" applyFont="1" applyBorder="1" applyAlignment="1">
      <alignment horizontal="center"/>
    </xf>
    <xf numFmtId="0" fontId="7" fillId="0" borderId="6" xfId="0" applyFont="1" applyBorder="1" applyAlignment="1">
      <alignment horizontal="center"/>
    </xf>
    <xf numFmtId="165" fontId="4" fillId="0" borderId="6" xfId="4" quotePrefix="1" applyNumberFormat="1" applyFont="1" applyBorder="1" applyAlignment="1">
      <alignment horizontal="center"/>
    </xf>
    <xf numFmtId="49" fontId="5" fillId="0" borderId="0" xfId="0" applyNumberFormat="1" applyFont="1" applyAlignment="1">
      <alignment horizontal="left" vertical="top" wrapText="1"/>
    </xf>
    <xf numFmtId="49" fontId="5" fillId="0" borderId="0" xfId="0" applyNumberFormat="1" applyFont="1" applyAlignment="1">
      <alignment horizontal="left" wrapText="1"/>
    </xf>
    <xf numFmtId="166" fontId="7" fillId="0" borderId="8" xfId="0" applyNumberFormat="1" applyFont="1" applyBorder="1" applyAlignment="1">
      <alignment horizontal="center"/>
    </xf>
    <xf numFmtId="49" fontId="7" fillId="0" borderId="9" xfId="0" applyNumberFormat="1" applyFont="1" applyBorder="1" applyAlignment="1">
      <alignment horizontal="left"/>
    </xf>
    <xf numFmtId="164" fontId="4" fillId="0" borderId="10" xfId="4" applyNumberFormat="1" applyFont="1" applyBorder="1" applyAlignment="1">
      <alignment horizontal="center"/>
    </xf>
    <xf numFmtId="164" fontId="4" fillId="0" borderId="12" xfId="4" applyNumberFormat="1" applyFont="1" applyBorder="1" applyAlignment="1">
      <alignment horizontal="center"/>
    </xf>
    <xf numFmtId="165" fontId="4" fillId="0" borderId="0" xfId="4" applyNumberFormat="1" applyFont="1" applyBorder="1" applyAlignment="1">
      <alignment horizontal="center"/>
    </xf>
    <xf numFmtId="0" fontId="4" fillId="0" borderId="9" xfId="0" applyFont="1" applyBorder="1" applyAlignment="1">
      <alignment horizontal="center"/>
    </xf>
    <xf numFmtId="49" fontId="7" fillId="0" borderId="0" xfId="0" applyNumberFormat="1" applyFont="1" applyAlignment="1">
      <alignment horizontal="left" wrapText="1"/>
    </xf>
    <xf numFmtId="0" fontId="4" fillId="0" borderId="16" xfId="0" applyFont="1" applyBorder="1" applyAlignment="1">
      <alignment horizontal="left"/>
    </xf>
    <xf numFmtId="0" fontId="4" fillId="0" borderId="2" xfId="0" applyFont="1" applyBorder="1" applyAlignment="1">
      <alignment horizontal="left"/>
    </xf>
    <xf numFmtId="0" fontId="4" fillId="0" borderId="2" xfId="0" applyFont="1" applyBorder="1" applyAlignment="1">
      <alignment horizontal="center"/>
    </xf>
    <xf numFmtId="165" fontId="4" fillId="0" borderId="2" xfId="4" applyNumberFormat="1" applyFont="1" applyBorder="1" applyAlignment="1">
      <alignment horizontal="center"/>
    </xf>
    <xf numFmtId="164" fontId="4" fillId="0" borderId="2" xfId="4" applyNumberFormat="1" applyFont="1" applyBorder="1" applyAlignment="1">
      <alignment horizontal="right"/>
    </xf>
    <xf numFmtId="164" fontId="4" fillId="0" borderId="4" xfId="3" applyNumberFormat="1" applyFont="1" applyBorder="1" applyAlignment="1" applyProtection="1">
      <alignment horizontal="right"/>
      <protection locked="0"/>
    </xf>
    <xf numFmtId="0" fontId="5" fillId="0" borderId="17" xfId="0" applyFont="1" applyBorder="1" applyAlignment="1">
      <alignment horizontal="left"/>
    </xf>
    <xf numFmtId="164" fontId="5" fillId="0" borderId="0" xfId="4" applyNumberFormat="1" applyFont="1" applyBorder="1" applyAlignment="1">
      <alignment horizontal="right"/>
    </xf>
    <xf numFmtId="164" fontId="5" fillId="0" borderId="7" xfId="3" applyNumberFormat="1" applyFont="1" applyBorder="1" applyAlignment="1" applyProtection="1">
      <alignment horizontal="left"/>
      <protection locked="0"/>
    </xf>
    <xf numFmtId="0" fontId="7" fillId="0" borderId="18" xfId="0" applyFont="1" applyBorder="1" applyAlignment="1">
      <alignment horizontal="left"/>
    </xf>
    <xf numFmtId="0" fontId="4" fillId="0" borderId="19" xfId="0" applyFont="1" applyBorder="1" applyAlignment="1">
      <alignment horizontal="left"/>
    </xf>
    <xf numFmtId="0" fontId="4" fillId="0" borderId="19" xfId="0" applyFont="1" applyBorder="1" applyAlignment="1">
      <alignment horizontal="center"/>
    </xf>
    <xf numFmtId="165" fontId="4" fillId="0" borderId="19" xfId="4" applyNumberFormat="1" applyFont="1" applyBorder="1" applyAlignment="1">
      <alignment horizontal="center"/>
    </xf>
    <xf numFmtId="164" fontId="4" fillId="0" borderId="19" xfId="4" applyNumberFormat="1" applyFont="1" applyBorder="1" applyAlignment="1">
      <alignment horizontal="right"/>
    </xf>
    <xf numFmtId="164" fontId="4" fillId="0" borderId="20" xfId="3" applyNumberFormat="1" applyFont="1" applyBorder="1"/>
    <xf numFmtId="164" fontId="4" fillId="0" borderId="0" xfId="4" applyNumberFormat="1" applyFont="1" applyAlignment="1">
      <alignment horizontal="right"/>
    </xf>
    <xf numFmtId="4" fontId="4" fillId="0" borderId="0" xfId="3" applyNumberFormat="1" applyFont="1"/>
    <xf numFmtId="164" fontId="0" fillId="0" borderId="6" xfId="0" applyNumberFormat="1" applyBorder="1" applyAlignment="1">
      <alignment horizontal="center"/>
    </xf>
    <xf numFmtId="164" fontId="0" fillId="0" borderId="7" xfId="0" applyNumberFormat="1" applyBorder="1" applyAlignment="1">
      <alignment horizontal="center"/>
    </xf>
    <xf numFmtId="0" fontId="7" fillId="0" borderId="0" xfId="0" applyFont="1" applyAlignment="1">
      <alignment horizontal="left"/>
    </xf>
    <xf numFmtId="0" fontId="4" fillId="0" borderId="2" xfId="0" applyFont="1" applyBorder="1"/>
    <xf numFmtId="0" fontId="4" fillId="0" borderId="10" xfId="0" applyFont="1" applyBorder="1"/>
    <xf numFmtId="0" fontId="4" fillId="0" borderId="6" xfId="0" applyFont="1" applyBorder="1"/>
    <xf numFmtId="1" fontId="5" fillId="0" borderId="5" xfId="0" applyNumberFormat="1" applyFont="1" applyBorder="1" applyAlignment="1">
      <alignment horizontal="center"/>
    </xf>
    <xf numFmtId="9" fontId="4" fillId="0" borderId="6" xfId="0" applyNumberFormat="1" applyFont="1" applyBorder="1" applyAlignment="1">
      <alignment horizontal="center"/>
    </xf>
    <xf numFmtId="0" fontId="8" fillId="0" borderId="0" xfId="5" applyFont="1"/>
    <xf numFmtId="0" fontId="1" fillId="0" borderId="0" xfId="5" applyAlignment="1">
      <alignment horizontal="center"/>
    </xf>
    <xf numFmtId="0" fontId="1" fillId="0" borderId="0" xfId="5" applyAlignment="1">
      <alignment wrapText="1"/>
    </xf>
    <xf numFmtId="164" fontId="1" fillId="0" borderId="0" xfId="5" applyNumberFormat="1"/>
    <xf numFmtId="0" fontId="1" fillId="0" borderId="0" xfId="5"/>
    <xf numFmtId="164" fontId="8" fillId="0" borderId="0" xfId="5" applyNumberFormat="1" applyFont="1" applyAlignment="1">
      <alignment horizontal="left"/>
    </xf>
    <xf numFmtId="164" fontId="8" fillId="0" borderId="0" xfId="5" applyNumberFormat="1" applyFont="1"/>
    <xf numFmtId="0" fontId="8" fillId="0" borderId="23" xfId="5" applyFont="1" applyBorder="1" applyAlignment="1">
      <alignment wrapText="1"/>
    </xf>
    <xf numFmtId="0" fontId="8" fillId="0" borderId="24" xfId="5" applyFont="1" applyBorder="1" applyAlignment="1">
      <alignment horizontal="center" wrapText="1"/>
    </xf>
    <xf numFmtId="0" fontId="8" fillId="0" borderId="24" xfId="5" applyFont="1" applyBorder="1" applyAlignment="1">
      <alignment wrapText="1"/>
    </xf>
    <xf numFmtId="164" fontId="8" fillId="0" borderId="24" xfId="5" applyNumberFormat="1" applyFont="1" applyBorder="1" applyAlignment="1">
      <alignment horizontal="center" wrapText="1"/>
    </xf>
    <xf numFmtId="164" fontId="8" fillId="0" borderId="24" xfId="5" applyNumberFormat="1" applyFont="1" applyBorder="1" applyAlignment="1">
      <alignment wrapText="1"/>
    </xf>
    <xf numFmtId="0" fontId="1" fillId="0" borderId="23" xfId="5" applyBorder="1"/>
    <xf numFmtId="0" fontId="1" fillId="0" borderId="24" xfId="5" applyBorder="1" applyAlignment="1">
      <alignment horizontal="center"/>
    </xf>
    <xf numFmtId="164" fontId="8" fillId="0" borderId="24" xfId="5" applyNumberFormat="1" applyFont="1" applyBorder="1"/>
    <xf numFmtId="0" fontId="1" fillId="0" borderId="1" xfId="5" applyBorder="1"/>
    <xf numFmtId="0" fontId="1" fillId="0" borderId="3" xfId="5" applyBorder="1" applyAlignment="1">
      <alignment horizontal="center"/>
    </xf>
    <xf numFmtId="0" fontId="1" fillId="0" borderId="3" xfId="5" applyBorder="1" applyAlignment="1">
      <alignment wrapText="1"/>
    </xf>
    <xf numFmtId="0" fontId="1" fillId="0" borderId="3" xfId="5" applyBorder="1"/>
    <xf numFmtId="164" fontId="1" fillId="0" borderId="3" xfId="5" applyNumberFormat="1" applyBorder="1"/>
    <xf numFmtId="0" fontId="1" fillId="0" borderId="5" xfId="5" applyBorder="1"/>
    <xf numFmtId="0" fontId="1" fillId="0" borderId="6" xfId="5" applyBorder="1" applyAlignment="1">
      <alignment horizontal="center"/>
    </xf>
    <xf numFmtId="0" fontId="1" fillId="0" borderId="6" xfId="5" applyBorder="1" applyAlignment="1">
      <alignment wrapText="1"/>
    </xf>
    <xf numFmtId="0" fontId="1" fillId="0" borderId="6" xfId="5" applyBorder="1"/>
    <xf numFmtId="164" fontId="1" fillId="0" borderId="6" xfId="5" applyNumberFormat="1" applyBorder="1"/>
    <xf numFmtId="164" fontId="1" fillId="0" borderId="6" xfId="5" applyNumberFormat="1" applyBorder="1" applyAlignment="1">
      <alignment horizontal="center"/>
    </xf>
    <xf numFmtId="2" fontId="1" fillId="0" borderId="6" xfId="5" applyNumberFormat="1" applyBorder="1" applyAlignment="1">
      <alignment horizontal="center"/>
    </xf>
    <xf numFmtId="9" fontId="1" fillId="0" borderId="6" xfId="5" applyNumberFormat="1" applyBorder="1" applyAlignment="1">
      <alignment horizontal="center"/>
    </xf>
    <xf numFmtId="0" fontId="1" fillId="0" borderId="6" xfId="5" applyBorder="1" applyAlignment="1">
      <alignment horizontal="right" wrapText="1"/>
    </xf>
    <xf numFmtId="0" fontId="9" fillId="0" borderId="6" xfId="5" applyFont="1" applyBorder="1" applyAlignment="1">
      <alignment wrapText="1"/>
    </xf>
    <xf numFmtId="166" fontId="5" fillId="0" borderId="5" xfId="0" applyNumberFormat="1" applyFont="1" applyBorder="1" applyAlignment="1">
      <alignment horizontal="center"/>
    </xf>
    <xf numFmtId="49" fontId="7" fillId="0" borderId="6" xfId="0" applyNumberFormat="1" applyFont="1" applyBorder="1" applyAlignment="1">
      <alignment horizontal="left" vertical="top" wrapText="1"/>
    </xf>
    <xf numFmtId="164" fontId="4" fillId="0" borderId="11" xfId="3" applyNumberFormat="1" applyFont="1" applyBorder="1"/>
    <xf numFmtId="0" fontId="6" fillId="0" borderId="30" xfId="0" applyFont="1" applyBorder="1" applyAlignment="1">
      <alignment horizontal="center"/>
    </xf>
    <xf numFmtId="0" fontId="6" fillId="0" borderId="14" xfId="0" applyFont="1" applyBorder="1" applyAlignment="1">
      <alignment horizontal="center"/>
    </xf>
    <xf numFmtId="0" fontId="6" fillId="0" borderId="22" xfId="0" applyFont="1" applyBorder="1" applyAlignment="1">
      <alignment horizontal="center"/>
    </xf>
    <xf numFmtId="0" fontId="4" fillId="0" borderId="14" xfId="0" applyFont="1" applyBorder="1" applyAlignment="1">
      <alignment horizontal="center"/>
    </xf>
    <xf numFmtId="0" fontId="7" fillId="0" borderId="14" xfId="0" applyFont="1" applyBorder="1" applyAlignment="1">
      <alignment horizontal="center"/>
    </xf>
    <xf numFmtId="0" fontId="4" fillId="0" borderId="22" xfId="0" applyFont="1" applyBorder="1" applyAlignment="1">
      <alignment horizontal="center"/>
    </xf>
    <xf numFmtId="165" fontId="6" fillId="0" borderId="1" xfId="2" applyNumberFormat="1" applyFont="1" applyBorder="1" applyAlignment="1">
      <alignment horizontal="center"/>
    </xf>
    <xf numFmtId="165" fontId="6" fillId="0" borderId="5" xfId="2" applyNumberFormat="1" applyFont="1" applyBorder="1" applyAlignment="1">
      <alignment horizontal="center"/>
    </xf>
    <xf numFmtId="165" fontId="6" fillId="0" borderId="8" xfId="2" applyNumberFormat="1" applyFont="1" applyBorder="1" applyAlignment="1">
      <alignment horizontal="center"/>
    </xf>
    <xf numFmtId="165" fontId="4" fillId="0" borderId="5" xfId="4" applyNumberFormat="1" applyFont="1" applyBorder="1" applyAlignment="1">
      <alignment horizontal="center"/>
    </xf>
    <xf numFmtId="165" fontId="4" fillId="0" borderId="5" xfId="4" quotePrefix="1" applyNumberFormat="1" applyFont="1" applyBorder="1" applyAlignment="1">
      <alignment horizontal="center"/>
    </xf>
    <xf numFmtId="165" fontId="4" fillId="0" borderId="8" xfId="4" applyNumberFormat="1" applyFont="1" applyBorder="1" applyAlignment="1">
      <alignment horizontal="center"/>
    </xf>
    <xf numFmtId="165" fontId="4" fillId="0" borderId="17" xfId="4" applyNumberFormat="1" applyFont="1" applyBorder="1" applyAlignment="1">
      <alignment horizontal="center"/>
    </xf>
    <xf numFmtId="165" fontId="4" fillId="0" borderId="33" xfId="4" applyNumberFormat="1" applyFont="1" applyBorder="1" applyAlignment="1">
      <alignment horizontal="center"/>
    </xf>
    <xf numFmtId="0" fontId="5" fillId="0" borderId="31" xfId="0" applyFont="1" applyBorder="1" applyAlignment="1">
      <alignment horizontal="left"/>
    </xf>
    <xf numFmtId="0" fontId="4" fillId="0" borderId="26" xfId="0" applyFont="1" applyBorder="1" applyAlignment="1">
      <alignment horizontal="left"/>
    </xf>
    <xf numFmtId="0" fontId="4" fillId="0" borderId="32" xfId="0" applyFont="1" applyBorder="1" applyAlignment="1">
      <alignment horizontal="left"/>
    </xf>
    <xf numFmtId="166" fontId="4" fillId="0" borderId="5" xfId="0" applyNumberFormat="1" applyFont="1" applyBorder="1" applyAlignment="1">
      <alignment horizontal="center"/>
    </xf>
    <xf numFmtId="49" fontId="5" fillId="0" borderId="34" xfId="0" applyNumberFormat="1" applyFont="1" applyBorder="1" applyAlignment="1">
      <alignment horizontal="left" vertical="center"/>
    </xf>
    <xf numFmtId="0" fontId="6" fillId="0" borderId="34" xfId="0" applyFont="1" applyBorder="1" applyAlignment="1">
      <alignment vertical="center"/>
    </xf>
    <xf numFmtId="0" fontId="5" fillId="0" borderId="35" xfId="0" applyFont="1" applyBorder="1" applyAlignment="1">
      <alignment horizontal="center" vertical="center"/>
    </xf>
    <xf numFmtId="164" fontId="7" fillId="0" borderId="13" xfId="2" applyNumberFormat="1" applyFont="1" applyFill="1" applyBorder="1" applyAlignment="1">
      <alignment vertical="center"/>
    </xf>
    <xf numFmtId="164" fontId="5" fillId="0" borderId="29" xfId="2" applyNumberFormat="1" applyFont="1" applyFill="1" applyBorder="1" applyAlignment="1">
      <alignment horizontal="center" vertical="center"/>
    </xf>
    <xf numFmtId="49" fontId="5" fillId="0" borderId="14" xfId="0" applyNumberFormat="1" applyFont="1" applyBorder="1" applyAlignment="1">
      <alignment horizontal="left"/>
    </xf>
    <xf numFmtId="49" fontId="7" fillId="0" borderId="14" xfId="0" applyNumberFormat="1" applyFont="1" applyBorder="1" applyAlignment="1">
      <alignment horizontal="left"/>
    </xf>
    <xf numFmtId="49" fontId="5" fillId="0" borderId="6" xfId="0" applyNumberFormat="1" applyFont="1" applyBorder="1" applyAlignment="1">
      <alignment horizontal="left" vertical="top" wrapText="1"/>
    </xf>
    <xf numFmtId="49" fontId="4" fillId="0" borderId="14" xfId="0" applyNumberFormat="1" applyFont="1" applyBorder="1" applyAlignment="1">
      <alignment horizontal="left"/>
    </xf>
    <xf numFmtId="49" fontId="5" fillId="0" borderId="14" xfId="0" applyNumberFormat="1" applyFont="1" applyBorder="1" applyAlignment="1">
      <alignment horizontal="left" vertical="top" wrapText="1"/>
    </xf>
    <xf numFmtId="49" fontId="5" fillId="0" borderId="14" xfId="0" applyNumberFormat="1" applyFont="1" applyBorder="1" applyAlignment="1">
      <alignment horizontal="left" wrapText="1"/>
    </xf>
    <xf numFmtId="49" fontId="7" fillId="0" borderId="22" xfId="0" applyNumberFormat="1" applyFont="1" applyBorder="1"/>
    <xf numFmtId="164" fontId="5" fillId="0" borderId="12" xfId="4" applyNumberFormat="1" applyFont="1" applyBorder="1" applyAlignment="1">
      <alignment horizontal="center"/>
    </xf>
    <xf numFmtId="164" fontId="5" fillId="0" borderId="7" xfId="3" applyNumberFormat="1" applyFont="1" applyBorder="1"/>
    <xf numFmtId="164" fontId="5" fillId="0" borderId="15" xfId="4" applyNumberFormat="1" applyFont="1" applyBorder="1" applyAlignment="1">
      <alignment horizontal="center"/>
    </xf>
    <xf numFmtId="164" fontId="5" fillId="0" borderId="11" xfId="3" applyNumberFormat="1" applyFont="1" applyBorder="1"/>
    <xf numFmtId="0" fontId="3" fillId="0" borderId="16" xfId="1" applyFont="1" applyBorder="1"/>
    <xf numFmtId="164" fontId="4" fillId="0" borderId="2" xfId="0" applyNumberFormat="1" applyFont="1" applyBorder="1"/>
    <xf numFmtId="0" fontId="5" fillId="0" borderId="17" xfId="0" applyFont="1" applyBorder="1"/>
    <xf numFmtId="164" fontId="4" fillId="0" borderId="0" xfId="2" applyNumberFormat="1" applyFont="1" applyBorder="1" applyAlignment="1">
      <alignment horizontal="right"/>
    </xf>
    <xf numFmtId="165" fontId="4" fillId="0" borderId="5" xfId="4" applyNumberFormat="1" applyFont="1" applyFill="1" applyBorder="1" applyAlignment="1">
      <alignment horizontal="center"/>
    </xf>
    <xf numFmtId="1" fontId="4" fillId="0" borderId="5" xfId="0" applyNumberFormat="1" applyFont="1" applyBorder="1" applyAlignment="1">
      <alignment horizontal="center"/>
    </xf>
    <xf numFmtId="164" fontId="6" fillId="0" borderId="21" xfId="3" applyNumberFormat="1" applyFont="1" applyBorder="1" applyAlignment="1">
      <alignment horizontal="centerContinuous"/>
    </xf>
    <xf numFmtId="164" fontId="5" fillId="0" borderId="36" xfId="3" applyNumberFormat="1" applyFont="1" applyBorder="1" applyAlignment="1">
      <alignment horizontal="centerContinuous"/>
    </xf>
    <xf numFmtId="164" fontId="6" fillId="0" borderId="37" xfId="3" applyNumberFormat="1" applyFont="1" applyBorder="1"/>
    <xf numFmtId="164" fontId="5" fillId="0" borderId="36" xfId="2" applyNumberFormat="1" applyFont="1" applyFill="1" applyBorder="1" applyAlignment="1">
      <alignment horizontal="center" vertical="center"/>
    </xf>
    <xf numFmtId="164" fontId="4" fillId="0" borderId="36" xfId="3" applyNumberFormat="1" applyFont="1" applyBorder="1"/>
    <xf numFmtId="164" fontId="5" fillId="0" borderId="36" xfId="3" applyNumberFormat="1" applyFont="1" applyBorder="1" applyAlignment="1" applyProtection="1">
      <alignment horizontal="left"/>
      <protection locked="0"/>
    </xf>
    <xf numFmtId="164" fontId="4" fillId="0" borderId="21" xfId="3" applyNumberFormat="1" applyFont="1" applyBorder="1" applyAlignment="1" applyProtection="1">
      <alignment horizontal="right"/>
      <protection locked="0"/>
    </xf>
    <xf numFmtId="164" fontId="4" fillId="0" borderId="38" xfId="3" applyNumberFormat="1" applyFont="1" applyBorder="1"/>
    <xf numFmtId="164" fontId="4" fillId="0" borderId="7" xfId="6" applyNumberFormat="1" applyFont="1" applyBorder="1"/>
    <xf numFmtId="0" fontId="4" fillId="0" borderId="6" xfId="0" applyFont="1" applyBorder="1" applyAlignment="1">
      <alignment wrapText="1"/>
    </xf>
    <xf numFmtId="49" fontId="4" fillId="0" borderId="0" xfId="0" applyNumberFormat="1" applyFont="1" applyAlignment="1">
      <alignment horizontal="left"/>
    </xf>
    <xf numFmtId="49" fontId="4" fillId="0" borderId="12" xfId="0" applyNumberFormat="1" applyFont="1" applyBorder="1" applyAlignment="1">
      <alignment horizontal="left" vertical="top"/>
    </xf>
    <xf numFmtId="165" fontId="4" fillId="0" borderId="6" xfId="6" applyNumberFormat="1" applyFont="1" applyBorder="1" applyAlignment="1">
      <alignment horizontal="center"/>
    </xf>
    <xf numFmtId="49" fontId="4" fillId="0" borderId="0" xfId="0" applyNumberFormat="1" applyFont="1"/>
    <xf numFmtId="49" fontId="4" fillId="0" borderId="0" xfId="0" applyNumberFormat="1" applyFont="1" applyAlignment="1">
      <alignment horizontal="left" wrapText="1"/>
    </xf>
    <xf numFmtId="49" fontId="4" fillId="0" borderId="6" xfId="0" applyNumberFormat="1" applyFont="1" applyBorder="1" applyAlignment="1">
      <alignment horizontal="left" vertical="top" wrapText="1"/>
    </xf>
    <xf numFmtId="49" fontId="4" fillId="0" borderId="14" xfId="0" applyNumberFormat="1" applyFont="1" applyBorder="1" applyAlignment="1">
      <alignment horizontal="left" wrapText="1"/>
    </xf>
    <xf numFmtId="0" fontId="4" fillId="0" borderId="13" xfId="0" applyFont="1" applyBorder="1" applyAlignment="1">
      <alignment horizontal="center"/>
    </xf>
    <xf numFmtId="164" fontId="4" fillId="0" borderId="28" xfId="3" applyNumberFormat="1" applyFont="1" applyBorder="1"/>
    <xf numFmtId="49" fontId="7" fillId="0" borderId="22" xfId="0" applyNumberFormat="1" applyFont="1" applyBorder="1" applyAlignment="1">
      <alignment horizontal="left"/>
    </xf>
    <xf numFmtId="166" fontId="7" fillId="0" borderId="12" xfId="0" applyNumberFormat="1" applyFont="1" applyBorder="1" applyAlignment="1">
      <alignment horizontal="center"/>
    </xf>
    <xf numFmtId="166" fontId="7" fillId="0" borderId="17" xfId="0" applyNumberFormat="1" applyFont="1" applyBorder="1" applyAlignment="1">
      <alignment horizontal="center"/>
    </xf>
    <xf numFmtId="166" fontId="4" fillId="0" borderId="12" xfId="0" applyNumberFormat="1" applyFont="1" applyBorder="1" applyAlignment="1">
      <alignment horizontal="center"/>
    </xf>
    <xf numFmtId="164" fontId="4" fillId="0" borderId="14" xfId="3" applyNumberFormat="1" applyFont="1" applyBorder="1"/>
    <xf numFmtId="166" fontId="4" fillId="0" borderId="6" xfId="0" applyNumberFormat="1" applyFont="1" applyBorder="1" applyAlignment="1">
      <alignment horizontal="center"/>
    </xf>
    <xf numFmtId="164" fontId="4" fillId="0" borderId="6" xfId="3" applyNumberFormat="1" applyFont="1" applyBorder="1"/>
    <xf numFmtId="0" fontId="7" fillId="0" borderId="22" xfId="0" applyFont="1" applyBorder="1" applyAlignment="1">
      <alignment horizontal="center"/>
    </xf>
    <xf numFmtId="164" fontId="4" fillId="0" borderId="10" xfId="3" applyNumberFormat="1" applyFont="1" applyBorder="1"/>
    <xf numFmtId="166" fontId="4" fillId="0" borderId="28" xfId="0" applyNumberFormat="1" applyFont="1" applyBorder="1" applyAlignment="1">
      <alignment horizontal="center"/>
    </xf>
    <xf numFmtId="49" fontId="4" fillId="0" borderId="34" xfId="0" applyNumberFormat="1" applyFont="1" applyBorder="1" applyAlignment="1">
      <alignment horizontal="left"/>
    </xf>
    <xf numFmtId="0" fontId="7" fillId="0" borderId="34" xfId="0" applyFont="1" applyBorder="1" applyAlignment="1">
      <alignment horizontal="center"/>
    </xf>
    <xf numFmtId="165" fontId="4" fillId="0" borderId="35" xfId="4" applyNumberFormat="1" applyFont="1" applyBorder="1" applyAlignment="1">
      <alignment horizontal="center"/>
    </xf>
    <xf numFmtId="164" fontId="4" fillId="0" borderId="28" xfId="4" applyNumberFormat="1" applyFont="1" applyBorder="1" applyAlignment="1">
      <alignment horizontal="center"/>
    </xf>
    <xf numFmtId="166" fontId="4" fillId="0" borderId="10" xfId="0" applyNumberFormat="1" applyFont="1" applyBorder="1" applyAlignment="1">
      <alignment horizontal="center"/>
    </xf>
    <xf numFmtId="49" fontId="4" fillId="0" borderId="22" xfId="0" applyNumberFormat="1" applyFont="1" applyBorder="1" applyAlignment="1">
      <alignment horizontal="left"/>
    </xf>
    <xf numFmtId="0" fontId="4" fillId="0" borderId="34" xfId="0" applyFont="1" applyBorder="1" applyAlignment="1">
      <alignment horizontal="center"/>
    </xf>
    <xf numFmtId="165" fontId="4" fillId="0" borderId="35" xfId="4" quotePrefix="1" applyNumberFormat="1" applyFont="1" applyBorder="1" applyAlignment="1">
      <alignment horizontal="center"/>
    </xf>
    <xf numFmtId="165" fontId="4" fillId="0" borderId="8" xfId="4" quotePrefix="1" applyNumberFormat="1" applyFont="1" applyBorder="1" applyAlignment="1">
      <alignment horizontal="center"/>
    </xf>
    <xf numFmtId="49" fontId="4" fillId="0" borderId="34" xfId="0" applyNumberFormat="1" applyFont="1" applyBorder="1" applyAlignment="1">
      <alignment horizontal="left" wrapText="1"/>
    </xf>
    <xf numFmtId="49" fontId="4" fillId="0" borderId="22" xfId="0" applyNumberFormat="1" applyFont="1" applyBorder="1" applyAlignment="1">
      <alignment horizontal="left" wrapText="1"/>
    </xf>
    <xf numFmtId="0" fontId="4" fillId="0" borderId="34" xfId="0" applyFont="1" applyBorder="1"/>
    <xf numFmtId="0" fontId="4" fillId="0" borderId="13" xfId="0" applyFont="1" applyBorder="1"/>
    <xf numFmtId="164" fontId="4" fillId="0" borderId="13" xfId="0" applyNumberFormat="1" applyFont="1" applyBorder="1"/>
    <xf numFmtId="164" fontId="4" fillId="0" borderId="39" xfId="0" applyNumberFormat="1" applyFont="1" applyBorder="1"/>
    <xf numFmtId="0" fontId="4" fillId="0" borderId="14" xfId="0" applyFont="1" applyBorder="1"/>
    <xf numFmtId="0" fontId="4" fillId="0" borderId="22" xfId="0" applyFont="1" applyBorder="1"/>
    <xf numFmtId="0" fontId="4" fillId="0" borderId="9" xfId="0" applyFont="1" applyBorder="1"/>
    <xf numFmtId="164" fontId="4" fillId="0" borderId="9" xfId="0" applyNumberFormat="1" applyFont="1" applyBorder="1"/>
    <xf numFmtId="164" fontId="4" fillId="0" borderId="15" xfId="0" applyNumberFormat="1" applyFont="1" applyBorder="1"/>
    <xf numFmtId="0" fontId="4" fillId="0" borderId="10" xfId="0" applyFont="1" applyBorder="1" applyAlignment="1">
      <alignment horizontal="center"/>
    </xf>
    <xf numFmtId="164" fontId="4" fillId="0" borderId="6" xfId="0" applyNumberFormat="1" applyFont="1" applyBorder="1"/>
    <xf numFmtId="164" fontId="4" fillId="0" borderId="10" xfId="0" applyNumberFormat="1" applyFont="1" applyBorder="1"/>
    <xf numFmtId="49" fontId="5" fillId="0" borderId="34" xfId="0" applyNumberFormat="1" applyFont="1" applyBorder="1" applyAlignment="1">
      <alignment horizontal="left" vertical="top" wrapText="1"/>
    </xf>
    <xf numFmtId="166" fontId="4" fillId="0" borderId="34" xfId="0" applyNumberFormat="1" applyFont="1" applyBorder="1" applyAlignment="1">
      <alignment horizontal="center"/>
    </xf>
    <xf numFmtId="166" fontId="7" fillId="0" borderId="22" xfId="0" applyNumberFormat="1" applyFont="1" applyBorder="1" applyAlignment="1">
      <alignment horizontal="center"/>
    </xf>
    <xf numFmtId="49" fontId="5" fillId="0" borderId="10" xfId="0" applyNumberFormat="1" applyFont="1" applyBorder="1" applyAlignment="1">
      <alignment horizontal="left" vertical="top" wrapText="1"/>
    </xf>
    <xf numFmtId="165" fontId="4" fillId="0" borderId="0" xfId="4" quotePrefix="1" applyNumberFormat="1" applyFont="1" applyBorder="1" applyAlignment="1">
      <alignment horizontal="center"/>
    </xf>
    <xf numFmtId="164" fontId="5" fillId="0" borderId="6" xfId="4" applyNumberFormat="1" applyFont="1" applyBorder="1" applyAlignment="1">
      <alignment horizontal="center"/>
    </xf>
    <xf numFmtId="164" fontId="5" fillId="0" borderId="10" xfId="4" applyNumberFormat="1" applyFont="1" applyBorder="1" applyAlignment="1">
      <alignment horizontal="center"/>
    </xf>
    <xf numFmtId="165" fontId="4" fillId="0" borderId="12" xfId="4" applyNumberFormat="1" applyFont="1" applyBorder="1" applyAlignment="1">
      <alignment horizontal="center"/>
    </xf>
    <xf numFmtId="164" fontId="5" fillId="0" borderId="12" xfId="0" applyNumberFormat="1" applyFont="1" applyBorder="1"/>
    <xf numFmtId="0" fontId="6" fillId="0" borderId="4" xfId="0" applyFont="1" applyBorder="1" applyAlignment="1">
      <alignment horizontal="left"/>
    </xf>
    <xf numFmtId="0" fontId="6" fillId="0" borderId="11" xfId="0" applyFont="1" applyBorder="1" applyAlignment="1">
      <alignment horizontal="left"/>
    </xf>
    <xf numFmtId="49" fontId="5" fillId="0" borderId="7" xfId="0" applyNumberFormat="1" applyFont="1" applyBorder="1" applyAlignment="1">
      <alignment horizontal="left" vertical="center"/>
    </xf>
    <xf numFmtId="49" fontId="7" fillId="0" borderId="7" xfId="0" applyNumberFormat="1" applyFont="1" applyBorder="1" applyAlignment="1">
      <alignment horizontal="left"/>
    </xf>
    <xf numFmtId="0" fontId="4" fillId="0" borderId="7" xfId="0" applyFont="1" applyBorder="1" applyAlignment="1">
      <alignment horizontal="left"/>
    </xf>
    <xf numFmtId="49" fontId="7" fillId="0" borderId="20" xfId="0" applyNumberFormat="1" applyFont="1" applyBorder="1" applyAlignment="1">
      <alignment horizontal="left"/>
    </xf>
    <xf numFmtId="0" fontId="5" fillId="0" borderId="7" xfId="0" applyFont="1" applyBorder="1" applyAlignment="1">
      <alignment horizontal="left"/>
    </xf>
    <xf numFmtId="0" fontId="6" fillId="0" borderId="3" xfId="0" applyFont="1" applyBorder="1" applyAlignment="1">
      <alignment horizontal="left"/>
    </xf>
    <xf numFmtId="0" fontId="5" fillId="0" borderId="6" xfId="0" applyFont="1" applyBorder="1" applyAlignment="1">
      <alignment horizontal="left"/>
    </xf>
    <xf numFmtId="0" fontId="6" fillId="0" borderId="10" xfId="0" applyFont="1" applyBorder="1" applyAlignment="1">
      <alignment horizontal="left"/>
    </xf>
    <xf numFmtId="49" fontId="5" fillId="0" borderId="6" xfId="0" applyNumberFormat="1" applyFont="1" applyBorder="1" applyAlignment="1">
      <alignment horizontal="left" vertical="center"/>
    </xf>
    <xf numFmtId="49" fontId="7" fillId="0" borderId="6" xfId="0" applyNumberFormat="1" applyFont="1" applyBorder="1" applyAlignment="1">
      <alignment horizontal="left"/>
    </xf>
    <xf numFmtId="0" fontId="4" fillId="0" borderId="6" xfId="0" applyFont="1" applyBorder="1" applyAlignment="1">
      <alignment horizontal="left"/>
    </xf>
    <xf numFmtId="49" fontId="7" fillId="0" borderId="40" xfId="0" applyNumberFormat="1" applyFont="1" applyBorder="1" applyAlignment="1">
      <alignment horizontal="left"/>
    </xf>
    <xf numFmtId="164" fontId="4" fillId="0" borderId="36" xfId="3" applyNumberFormat="1" applyFont="1" applyBorder="1" applyAlignment="1">
      <alignment wrapText="1"/>
    </xf>
    <xf numFmtId="0" fontId="4" fillId="0" borderId="0" xfId="0" applyFont="1" applyAlignment="1">
      <alignment wrapText="1"/>
    </xf>
    <xf numFmtId="49" fontId="4" fillId="0" borderId="0" xfId="0" applyNumberFormat="1" applyFont="1" applyAlignment="1">
      <alignment horizontal="left" vertical="top" wrapText="1"/>
    </xf>
    <xf numFmtId="166" fontId="10" fillId="0" borderId="5" xfId="0" applyNumberFormat="1" applyFont="1" applyBorder="1" applyAlignment="1">
      <alignment horizontal="center"/>
    </xf>
    <xf numFmtId="1" fontId="10" fillId="0" borderId="5" xfId="0" applyNumberFormat="1" applyFont="1" applyBorder="1" applyAlignment="1">
      <alignment horizontal="center"/>
    </xf>
    <xf numFmtId="49" fontId="4" fillId="0" borderId="7" xfId="0" applyNumberFormat="1" applyFont="1" applyBorder="1" applyAlignment="1">
      <alignment horizontal="left" vertical="top" wrapText="1"/>
    </xf>
    <xf numFmtId="49" fontId="4" fillId="0" borderId="6" xfId="0" applyNumberFormat="1" applyFont="1" applyBorder="1" applyAlignment="1">
      <alignment horizontal="left"/>
    </xf>
    <xf numFmtId="49" fontId="4" fillId="0" borderId="7" xfId="0" applyNumberFormat="1" applyFont="1" applyBorder="1" applyAlignment="1">
      <alignment horizontal="left"/>
    </xf>
    <xf numFmtId="49" fontId="4" fillId="0" borderId="6" xfId="0" applyNumberFormat="1" applyFont="1" applyBorder="1" applyAlignment="1">
      <alignment horizontal="left" wrapText="1"/>
    </xf>
    <xf numFmtId="49" fontId="4" fillId="0" borderId="7" xfId="0" applyNumberFormat="1" applyFont="1" applyBorder="1" applyAlignment="1">
      <alignment horizontal="left" wrapText="1"/>
    </xf>
    <xf numFmtId="0" fontId="5" fillId="0" borderId="6" xfId="0" applyFont="1" applyBorder="1"/>
    <xf numFmtId="0" fontId="4" fillId="0" borderId="6" xfId="0" quotePrefix="1" applyFont="1" applyBorder="1" applyAlignment="1">
      <alignment horizontal="center"/>
    </xf>
    <xf numFmtId="164" fontId="4" fillId="0" borderId="6" xfId="0" quotePrefix="1" applyNumberFormat="1" applyFont="1" applyBorder="1"/>
    <xf numFmtId="0" fontId="4" fillId="0" borderId="5" xfId="0" applyFont="1" applyBorder="1" applyAlignment="1">
      <alignment horizontal="center"/>
    </xf>
    <xf numFmtId="164" fontId="4" fillId="0" borderId="0" xfId="3" applyNumberFormat="1" applyFont="1" applyBorder="1"/>
    <xf numFmtId="49" fontId="4" fillId="0" borderId="6" xfId="0" applyNumberFormat="1" applyFont="1" applyBorder="1" applyAlignment="1">
      <alignment horizontal="left" vertical="top"/>
    </xf>
    <xf numFmtId="0" fontId="6" fillId="0" borderId="14" xfId="0" applyFont="1" applyBorder="1" applyAlignment="1">
      <alignment vertical="center"/>
    </xf>
    <xf numFmtId="0" fontId="5" fillId="0" borderId="5" xfId="0" applyFont="1" applyBorder="1" applyAlignment="1">
      <alignment horizontal="center" vertical="center"/>
    </xf>
    <xf numFmtId="0" fontId="11" fillId="0" borderId="41" xfId="0" applyFont="1" applyBorder="1" applyAlignment="1">
      <alignment wrapText="1"/>
    </xf>
    <xf numFmtId="49" fontId="5" fillId="0" borderId="14" xfId="0" applyNumberFormat="1" applyFont="1" applyBorder="1" applyAlignment="1">
      <alignment horizontal="center" vertical="center"/>
    </xf>
    <xf numFmtId="0" fontId="12" fillId="0" borderId="5" xfId="5" applyFont="1" applyBorder="1"/>
    <xf numFmtId="0" fontId="12" fillId="0" borderId="6" xfId="5" applyFont="1" applyBorder="1" applyAlignment="1">
      <alignment horizontal="center"/>
    </xf>
    <xf numFmtId="0" fontId="12" fillId="0" borderId="6" xfId="5" applyFont="1" applyBorder="1"/>
    <xf numFmtId="164" fontId="12" fillId="0" borderId="6" xfId="5" applyNumberFormat="1" applyFont="1" applyBorder="1"/>
    <xf numFmtId="0" fontId="12" fillId="0" borderId="0" xfId="5" applyFont="1"/>
    <xf numFmtId="0" fontId="12" fillId="0" borderId="6" xfId="5" applyFont="1" applyBorder="1" applyAlignment="1">
      <alignment horizontal="center" vertical="center" wrapText="1"/>
    </xf>
    <xf numFmtId="0" fontId="8" fillId="0" borderId="25" xfId="5" applyFont="1" applyBorder="1" applyAlignment="1">
      <alignment horizontal="left" wrapText="1"/>
    </xf>
    <xf numFmtId="0" fontId="8" fillId="0" borderId="26" xfId="5" applyFont="1" applyBorder="1" applyAlignment="1">
      <alignment horizontal="left" wrapText="1"/>
    </xf>
    <xf numFmtId="0" fontId="8" fillId="0" borderId="27" xfId="5" applyFont="1" applyBorder="1" applyAlignment="1">
      <alignment horizontal="left" wrapText="1"/>
    </xf>
    <xf numFmtId="0" fontId="8" fillId="0" borderId="0" xfId="5" applyFont="1" applyAlignment="1">
      <alignment horizontal="left" wrapText="1"/>
    </xf>
    <xf numFmtId="0" fontId="5" fillId="0" borderId="17" xfId="0" applyFont="1" applyBorder="1" applyAlignment="1">
      <alignment horizontal="left" wrapText="1"/>
    </xf>
    <xf numFmtId="0" fontId="5" fillId="0" borderId="0" xfId="0" applyFont="1" applyAlignment="1">
      <alignment horizontal="left" wrapText="1"/>
    </xf>
    <xf numFmtId="0" fontId="5" fillId="0" borderId="31" xfId="0" applyFont="1" applyBorder="1" applyAlignment="1">
      <alignment horizontal="center"/>
    </xf>
    <xf numFmtId="0" fontId="5" fillId="0" borderId="26" xfId="0" applyFont="1" applyBorder="1"/>
    <xf numFmtId="0" fontId="5" fillId="0" borderId="32" xfId="0" applyFont="1" applyBorder="1"/>
  </cellXfs>
  <cellStyles count="7">
    <cellStyle name="Comma_Rooi BoQ Final" xfId="2" xr:uid="{6FA3B1D8-72BA-402C-938F-FBB7E47786A3}"/>
    <cellStyle name="Comma_WCS032596-shd-1-4-sum" xfId="4" xr:uid="{FDDF5F8F-F36E-4A54-92EE-38A5A7521410}"/>
    <cellStyle name="Comma0" xfId="3" xr:uid="{6C0F4CB8-BAB3-43FB-8EF1-B2BC6DC1F9A5}"/>
    <cellStyle name="Comma0 2" xfId="6" xr:uid="{8F8D9412-8C03-40C4-81C1-1DC3B207F9FA}"/>
    <cellStyle name="Normal" xfId="0" builtinId="0"/>
    <cellStyle name="Normal 2" xfId="5" xr:uid="{291B1152-52E8-41A4-BD15-3AA9EECDB4B6}"/>
    <cellStyle name="OPSKRIF" xfId="1" xr:uid="{2D2BE69A-36F9-46AB-A6D4-2AFC8F9DD16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BOQ\Memory%20Stick%20Backup\My%20Documents\PORTS\Ports%20of%20Entry\JEPPE'S%20REEF\Jeppe's%20Reef%20Doc\07_SOQ.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faults"/>
      <sheetName val="2.2"/>
      <sheetName val="3.2"/>
      <sheetName val="4"/>
      <sheetName val="5"/>
      <sheetName val="6"/>
      <sheetName val="7"/>
      <sheetName val="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5BC51-A829-4B1F-A5EA-B7208F2169EE}">
  <dimension ref="A1:G51"/>
  <sheetViews>
    <sheetView tabSelected="1" view="pageBreakPreview" zoomScaleNormal="100" zoomScaleSheetLayoutView="100" workbookViewId="0">
      <selection activeCell="F10" sqref="F10"/>
    </sheetView>
  </sheetViews>
  <sheetFormatPr defaultColWidth="8.90625" defaultRowHeight="14.5" x14ac:dyDescent="0.35"/>
  <cols>
    <col min="1" max="1" width="16.1796875" style="86" customWidth="1"/>
    <col min="2" max="2" width="8.36328125" style="83" customWidth="1"/>
    <col min="3" max="3" width="60.08984375" style="84" customWidth="1"/>
    <col min="4" max="5" width="8.90625" style="86"/>
    <col min="6" max="6" width="19.54296875" style="85" customWidth="1"/>
    <col min="7" max="7" width="19.81640625" style="85" customWidth="1"/>
    <col min="8" max="16384" width="8.90625" style="86"/>
  </cols>
  <sheetData>
    <row r="1" spans="1:7" x14ac:dyDescent="0.35">
      <c r="A1" s="82" t="s">
        <v>29</v>
      </c>
    </row>
    <row r="3" spans="1:7" ht="31.75" customHeight="1" x14ac:dyDescent="0.35">
      <c r="A3" s="259" t="s">
        <v>376</v>
      </c>
      <c r="B3" s="259"/>
      <c r="C3" s="259"/>
      <c r="D3" s="259"/>
      <c r="E3" s="259"/>
      <c r="F3" s="259"/>
      <c r="G3" s="259"/>
    </row>
    <row r="4" spans="1:7" ht="15" thickBot="1" x14ac:dyDescent="0.4">
      <c r="A4" s="82" t="s">
        <v>20</v>
      </c>
      <c r="D4" s="87" t="s">
        <v>26</v>
      </c>
      <c r="E4" s="88"/>
      <c r="F4" s="86"/>
      <c r="G4" s="86"/>
    </row>
    <row r="5" spans="1:7" ht="15" thickBot="1" x14ac:dyDescent="0.4">
      <c r="A5" s="89" t="s">
        <v>21</v>
      </c>
      <c r="B5" s="90" t="s">
        <v>22</v>
      </c>
      <c r="C5" s="91" t="s">
        <v>1</v>
      </c>
      <c r="D5" s="90" t="s">
        <v>2</v>
      </c>
      <c r="E5" s="90" t="s">
        <v>3</v>
      </c>
      <c r="F5" s="92" t="s">
        <v>4</v>
      </c>
      <c r="G5" s="93" t="s">
        <v>5</v>
      </c>
    </row>
    <row r="6" spans="1:7" ht="15" thickBot="1" x14ac:dyDescent="0.4">
      <c r="A6" s="94"/>
      <c r="B6" s="95"/>
      <c r="C6" s="256"/>
      <c r="D6" s="257"/>
      <c r="E6" s="257"/>
      <c r="F6" s="258"/>
      <c r="G6" s="96"/>
    </row>
    <row r="7" spans="1:7" x14ac:dyDescent="0.35">
      <c r="A7" s="97"/>
      <c r="B7" s="98"/>
      <c r="C7" s="99"/>
      <c r="D7" s="100"/>
      <c r="E7" s="100"/>
      <c r="F7" s="101"/>
      <c r="G7" s="101"/>
    </row>
    <row r="8" spans="1:7" s="254" customFormat="1" x14ac:dyDescent="0.35">
      <c r="A8" s="250"/>
      <c r="B8" s="251" t="s">
        <v>25</v>
      </c>
      <c r="C8" s="255" t="s">
        <v>23</v>
      </c>
      <c r="D8" s="252"/>
      <c r="E8" s="252"/>
      <c r="F8" s="253"/>
      <c r="G8" s="253"/>
    </row>
    <row r="9" spans="1:7" x14ac:dyDescent="0.35">
      <c r="A9" s="102"/>
      <c r="B9" s="103"/>
      <c r="C9" s="104"/>
      <c r="D9" s="105"/>
      <c r="E9" s="105"/>
      <c r="F9" s="106"/>
      <c r="G9" s="106"/>
    </row>
    <row r="10" spans="1:7" ht="43" customHeight="1" x14ac:dyDescent="0.35">
      <c r="A10" s="102"/>
      <c r="B10" s="103" t="s">
        <v>28</v>
      </c>
      <c r="C10" s="111" t="s">
        <v>27</v>
      </c>
      <c r="D10" s="103" t="s">
        <v>24</v>
      </c>
      <c r="E10" s="103">
        <v>1</v>
      </c>
      <c r="F10" s="107"/>
      <c r="G10" s="107"/>
    </row>
    <row r="11" spans="1:7" x14ac:dyDescent="0.35">
      <c r="A11" s="102"/>
      <c r="B11" s="103"/>
      <c r="C11" s="104"/>
      <c r="D11" s="105"/>
      <c r="E11" s="105"/>
      <c r="F11" s="106"/>
      <c r="G11" s="106"/>
    </row>
    <row r="12" spans="1:7" x14ac:dyDescent="0.35">
      <c r="A12" s="102"/>
      <c r="B12" s="103"/>
      <c r="C12" s="104"/>
      <c r="D12" s="103"/>
      <c r="E12" s="103"/>
      <c r="F12" s="107"/>
      <c r="G12" s="107"/>
    </row>
    <row r="13" spans="1:7" x14ac:dyDescent="0.35">
      <c r="A13" s="102"/>
      <c r="B13" s="103"/>
      <c r="C13" s="104"/>
      <c r="D13" s="105"/>
      <c r="E13" s="105"/>
      <c r="F13" s="106"/>
      <c r="G13" s="106"/>
    </row>
    <row r="14" spans="1:7" x14ac:dyDescent="0.35">
      <c r="A14" s="102"/>
      <c r="B14" s="103"/>
      <c r="C14" s="104"/>
      <c r="D14" s="105"/>
      <c r="E14" s="105"/>
      <c r="F14" s="106"/>
      <c r="G14" s="106"/>
    </row>
    <row r="15" spans="1:7" x14ac:dyDescent="0.35">
      <c r="A15" s="102"/>
      <c r="B15" s="103"/>
      <c r="C15" s="104"/>
      <c r="D15" s="103"/>
      <c r="E15" s="103"/>
      <c r="F15" s="107"/>
      <c r="G15" s="107"/>
    </row>
    <row r="16" spans="1:7" x14ac:dyDescent="0.35">
      <c r="A16" s="102"/>
      <c r="B16" s="103"/>
      <c r="C16" s="104"/>
      <c r="D16" s="103"/>
      <c r="E16" s="103"/>
      <c r="F16" s="107"/>
      <c r="G16" s="107"/>
    </row>
    <row r="17" spans="1:7" x14ac:dyDescent="0.35">
      <c r="A17" s="102"/>
      <c r="B17" s="103"/>
      <c r="C17" s="104"/>
      <c r="D17" s="103"/>
      <c r="E17" s="103"/>
      <c r="F17" s="107"/>
      <c r="G17" s="107"/>
    </row>
    <row r="18" spans="1:7" x14ac:dyDescent="0.35">
      <c r="A18" s="102"/>
      <c r="B18" s="103"/>
      <c r="C18" s="104"/>
      <c r="D18" s="103"/>
      <c r="E18" s="103"/>
      <c r="F18" s="107"/>
      <c r="G18" s="107"/>
    </row>
    <row r="19" spans="1:7" x14ac:dyDescent="0.35">
      <c r="A19" s="102"/>
      <c r="B19" s="103"/>
      <c r="C19" s="104"/>
      <c r="D19" s="103"/>
      <c r="E19" s="103"/>
      <c r="F19" s="107"/>
      <c r="G19" s="107"/>
    </row>
    <row r="20" spans="1:7" x14ac:dyDescent="0.35">
      <c r="A20" s="102"/>
      <c r="B20" s="103"/>
      <c r="C20" s="104"/>
      <c r="D20" s="105"/>
      <c r="E20" s="105"/>
      <c r="F20" s="106"/>
      <c r="G20" s="106"/>
    </row>
    <row r="21" spans="1:7" x14ac:dyDescent="0.35">
      <c r="A21" s="102"/>
      <c r="B21" s="108"/>
      <c r="C21" s="104"/>
      <c r="D21" s="103"/>
      <c r="E21" s="103"/>
      <c r="F21" s="107"/>
      <c r="G21" s="107"/>
    </row>
    <row r="22" spans="1:7" x14ac:dyDescent="0.35">
      <c r="A22" s="102"/>
      <c r="B22" s="103"/>
      <c r="C22" s="104"/>
      <c r="D22" s="105"/>
      <c r="E22" s="105"/>
      <c r="F22" s="106"/>
      <c r="G22" s="106"/>
    </row>
    <row r="23" spans="1:7" x14ac:dyDescent="0.35">
      <c r="A23" s="102"/>
      <c r="B23" s="103"/>
      <c r="C23" s="104"/>
      <c r="D23" s="105"/>
      <c r="E23" s="105"/>
      <c r="F23" s="106"/>
      <c r="G23" s="106"/>
    </row>
    <row r="24" spans="1:7" x14ac:dyDescent="0.35">
      <c r="A24" s="102"/>
      <c r="B24" s="103"/>
      <c r="C24" s="104"/>
      <c r="D24" s="105"/>
      <c r="E24" s="105"/>
      <c r="F24" s="106"/>
      <c r="G24" s="106"/>
    </row>
    <row r="25" spans="1:7" x14ac:dyDescent="0.35">
      <c r="A25" s="102"/>
      <c r="B25" s="103"/>
      <c r="C25" s="104"/>
      <c r="D25" s="103"/>
      <c r="E25" s="103"/>
      <c r="F25" s="107"/>
      <c r="G25" s="107"/>
    </row>
    <row r="26" spans="1:7" x14ac:dyDescent="0.35">
      <c r="A26" s="102"/>
      <c r="B26" s="103"/>
      <c r="C26" s="104"/>
      <c r="D26" s="105"/>
      <c r="E26" s="105"/>
      <c r="F26" s="106"/>
      <c r="G26" s="106"/>
    </row>
    <row r="27" spans="1:7" x14ac:dyDescent="0.35">
      <c r="A27" s="102"/>
      <c r="B27" s="103"/>
      <c r="C27" s="104"/>
      <c r="D27" s="105"/>
      <c r="E27" s="105"/>
      <c r="F27" s="106"/>
      <c r="G27" s="106"/>
    </row>
    <row r="28" spans="1:7" x14ac:dyDescent="0.35">
      <c r="A28" s="102"/>
      <c r="B28" s="103"/>
      <c r="C28" s="104"/>
      <c r="D28" s="105"/>
      <c r="E28" s="105"/>
      <c r="F28" s="106"/>
      <c r="G28" s="106"/>
    </row>
    <row r="29" spans="1:7" x14ac:dyDescent="0.35">
      <c r="A29" s="102"/>
      <c r="B29" s="103"/>
      <c r="C29" s="104"/>
      <c r="D29" s="105"/>
      <c r="E29" s="105"/>
      <c r="F29" s="106"/>
      <c r="G29" s="106"/>
    </row>
    <row r="30" spans="1:7" x14ac:dyDescent="0.35">
      <c r="A30" s="102"/>
      <c r="B30" s="103"/>
      <c r="C30" s="104"/>
      <c r="D30" s="105"/>
      <c r="E30" s="105"/>
      <c r="F30" s="106"/>
      <c r="G30" s="106"/>
    </row>
    <row r="31" spans="1:7" x14ac:dyDescent="0.35">
      <c r="A31" s="102"/>
      <c r="B31" s="103"/>
      <c r="C31" s="104"/>
      <c r="D31" s="103"/>
      <c r="E31" s="103"/>
      <c r="F31" s="106"/>
      <c r="G31" s="106"/>
    </row>
    <row r="32" spans="1:7" x14ac:dyDescent="0.35">
      <c r="A32" s="102"/>
      <c r="B32" s="103"/>
      <c r="C32" s="104"/>
      <c r="D32" s="105"/>
      <c r="E32" s="105"/>
      <c r="F32" s="106"/>
      <c r="G32" s="106"/>
    </row>
    <row r="33" spans="1:7" x14ac:dyDescent="0.35">
      <c r="A33" s="102"/>
      <c r="B33" s="103"/>
      <c r="C33" s="104"/>
      <c r="D33" s="103"/>
      <c r="E33" s="109"/>
      <c r="F33" s="106"/>
      <c r="G33" s="106"/>
    </row>
    <row r="34" spans="1:7" x14ac:dyDescent="0.35">
      <c r="A34" s="102"/>
      <c r="B34" s="103"/>
      <c r="C34" s="104"/>
      <c r="D34" s="105"/>
      <c r="E34" s="105"/>
      <c r="F34" s="106"/>
      <c r="G34" s="106"/>
    </row>
    <row r="35" spans="1:7" x14ac:dyDescent="0.35">
      <c r="A35" s="102"/>
      <c r="B35" s="103"/>
      <c r="C35" s="104"/>
      <c r="D35" s="105"/>
      <c r="E35" s="105"/>
      <c r="F35" s="106"/>
      <c r="G35" s="106"/>
    </row>
    <row r="36" spans="1:7" x14ac:dyDescent="0.35">
      <c r="A36" s="102"/>
      <c r="B36" s="103"/>
      <c r="C36" s="104"/>
      <c r="D36" s="105"/>
      <c r="E36" s="105"/>
      <c r="F36" s="106"/>
      <c r="G36" s="106"/>
    </row>
    <row r="37" spans="1:7" x14ac:dyDescent="0.35">
      <c r="A37" s="102"/>
      <c r="B37" s="103"/>
      <c r="C37" s="104"/>
      <c r="D37" s="105"/>
      <c r="E37" s="105"/>
      <c r="F37" s="106"/>
      <c r="G37" s="106"/>
    </row>
    <row r="38" spans="1:7" x14ac:dyDescent="0.35">
      <c r="A38" s="102"/>
      <c r="B38" s="103"/>
      <c r="C38" s="104"/>
      <c r="D38" s="105"/>
      <c r="E38" s="105"/>
      <c r="F38" s="106"/>
      <c r="G38" s="106"/>
    </row>
    <row r="39" spans="1:7" x14ac:dyDescent="0.35">
      <c r="A39" s="102"/>
      <c r="B39" s="103"/>
      <c r="C39" s="104"/>
      <c r="D39" s="105"/>
      <c r="E39" s="105"/>
      <c r="F39" s="106"/>
      <c r="G39" s="106"/>
    </row>
    <row r="40" spans="1:7" x14ac:dyDescent="0.35">
      <c r="A40" s="102"/>
      <c r="B40" s="103"/>
      <c r="C40" s="110"/>
      <c r="D40" s="103"/>
      <c r="E40" s="103"/>
      <c r="F40" s="103"/>
      <c r="G40" s="106"/>
    </row>
    <row r="41" spans="1:7" x14ac:dyDescent="0.35">
      <c r="A41" s="102"/>
      <c r="B41" s="103"/>
      <c r="C41" s="110"/>
      <c r="D41" s="103"/>
      <c r="E41" s="103"/>
      <c r="F41" s="107"/>
      <c r="G41" s="106"/>
    </row>
    <row r="42" spans="1:7" x14ac:dyDescent="0.35">
      <c r="A42" s="102"/>
      <c r="B42" s="103"/>
      <c r="C42" s="110"/>
      <c r="D42" s="103"/>
      <c r="E42" s="103"/>
      <c r="F42" s="103"/>
      <c r="G42" s="106"/>
    </row>
    <row r="43" spans="1:7" x14ac:dyDescent="0.35">
      <c r="A43" s="102"/>
      <c r="B43" s="103"/>
      <c r="C43" s="110"/>
      <c r="D43" s="105"/>
      <c r="E43" s="105"/>
      <c r="F43" s="106"/>
      <c r="G43" s="106"/>
    </row>
    <row r="44" spans="1:7" x14ac:dyDescent="0.35">
      <c r="A44" s="102"/>
      <c r="B44" s="103"/>
      <c r="C44" s="110"/>
      <c r="D44" s="105"/>
      <c r="E44" s="105"/>
      <c r="F44" s="106"/>
      <c r="G44" s="106"/>
    </row>
    <row r="45" spans="1:7" x14ac:dyDescent="0.35">
      <c r="A45" s="102"/>
      <c r="B45" s="103"/>
      <c r="C45" s="110"/>
      <c r="D45" s="105"/>
      <c r="E45" s="105"/>
      <c r="F45" s="106"/>
      <c r="G45" s="106"/>
    </row>
    <row r="46" spans="1:7" x14ac:dyDescent="0.35">
      <c r="A46" s="102"/>
      <c r="B46" s="103"/>
      <c r="C46" s="110"/>
      <c r="D46" s="105"/>
      <c r="E46" s="105"/>
      <c r="F46" s="106"/>
      <c r="G46" s="106"/>
    </row>
    <row r="47" spans="1:7" x14ac:dyDescent="0.35">
      <c r="A47" s="102"/>
      <c r="B47" s="103"/>
      <c r="C47" s="110"/>
      <c r="D47" s="105"/>
      <c r="E47" s="105"/>
      <c r="F47" s="106"/>
      <c r="G47" s="106"/>
    </row>
    <row r="48" spans="1:7" x14ac:dyDescent="0.35">
      <c r="A48" s="102"/>
      <c r="B48" s="103"/>
      <c r="C48" s="104"/>
      <c r="D48" s="105"/>
      <c r="E48" s="105"/>
      <c r="F48" s="106"/>
      <c r="G48" s="106"/>
    </row>
    <row r="49" spans="1:7" x14ac:dyDescent="0.35">
      <c r="A49" s="102"/>
      <c r="B49" s="103"/>
      <c r="C49" s="104"/>
      <c r="D49" s="105"/>
      <c r="E49" s="105"/>
      <c r="F49" s="106"/>
      <c r="G49" s="106"/>
    </row>
    <row r="50" spans="1:7" ht="15" thickBot="1" x14ac:dyDescent="0.4">
      <c r="A50" s="102"/>
      <c r="B50" s="103"/>
      <c r="C50" s="104"/>
      <c r="D50" s="105"/>
      <c r="E50" s="105"/>
      <c r="F50" s="106"/>
      <c r="G50" s="106"/>
    </row>
    <row r="51" spans="1:7" ht="15" thickBot="1" x14ac:dyDescent="0.4">
      <c r="A51" s="94"/>
      <c r="B51" s="95"/>
      <c r="C51" s="256" t="s">
        <v>408</v>
      </c>
      <c r="D51" s="257"/>
      <c r="E51" s="257"/>
      <c r="F51" s="258"/>
      <c r="G51" s="96">
        <f>SUM(G6:G50)</f>
        <v>0</v>
      </c>
    </row>
  </sheetData>
  <mergeCells count="3">
    <mergeCell ref="C6:F6"/>
    <mergeCell ref="C51:F51"/>
    <mergeCell ref="A3:G3"/>
  </mergeCells>
  <pageMargins left="0.7" right="0.7" top="0.75" bottom="0.75" header="0.3" footer="0.3"/>
  <pageSetup paperSize="9" scale="6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F770B-2EA6-43A3-AC4F-83B47B526D2D}">
  <dimension ref="B1:G65"/>
  <sheetViews>
    <sheetView view="pageBreakPreview" topLeftCell="A4" zoomScaleNormal="100" zoomScaleSheetLayoutView="100" workbookViewId="0">
      <selection activeCell="F15" sqref="F15"/>
    </sheetView>
  </sheetViews>
  <sheetFormatPr defaultColWidth="9.08984375" defaultRowHeight="12.5" x14ac:dyDescent="0.25"/>
  <cols>
    <col min="1" max="1" width="9.08984375" style="2"/>
    <col min="2" max="2" width="10.6328125" style="2" customWidth="1"/>
    <col min="3" max="3" width="50.90625" style="2" customWidth="1"/>
    <col min="4" max="4" width="8.54296875" style="2" customWidth="1"/>
    <col min="5" max="5" width="10.54296875" style="3" customWidth="1"/>
    <col min="6" max="6" width="13.1796875" style="4" customWidth="1"/>
    <col min="7" max="7" width="14.453125" style="4" customWidth="1"/>
    <col min="8" max="245" width="9.08984375" style="2"/>
    <col min="246" max="246" width="10.6328125" style="2" customWidth="1"/>
    <col min="247" max="247" width="6.6328125" style="2" customWidth="1"/>
    <col min="248" max="249" width="3.6328125" style="2" customWidth="1"/>
    <col min="250" max="250" width="32.6328125" style="2" customWidth="1"/>
    <col min="251" max="251" width="6.6328125" style="2" customWidth="1"/>
    <col min="252" max="252" width="9.6328125" style="2" customWidth="1"/>
    <col min="253" max="253" width="10.6328125" style="2" customWidth="1"/>
    <col min="254" max="254" width="15.6328125" style="2" customWidth="1"/>
    <col min="255" max="501" width="9.08984375" style="2"/>
    <col min="502" max="502" width="10.6328125" style="2" customWidth="1"/>
    <col min="503" max="503" width="6.6328125" style="2" customWidth="1"/>
    <col min="504" max="505" width="3.6328125" style="2" customWidth="1"/>
    <col min="506" max="506" width="32.6328125" style="2" customWidth="1"/>
    <col min="507" max="507" width="6.6328125" style="2" customWidth="1"/>
    <col min="508" max="508" width="9.6328125" style="2" customWidth="1"/>
    <col min="509" max="509" width="10.6328125" style="2" customWidth="1"/>
    <col min="510" max="510" width="15.6328125" style="2" customWidth="1"/>
    <col min="511" max="757" width="9.08984375" style="2"/>
    <col min="758" max="758" width="10.6328125" style="2" customWidth="1"/>
    <col min="759" max="759" width="6.6328125" style="2" customWidth="1"/>
    <col min="760" max="761" width="3.6328125" style="2" customWidth="1"/>
    <col min="762" max="762" width="32.6328125" style="2" customWidth="1"/>
    <col min="763" max="763" width="6.6328125" style="2" customWidth="1"/>
    <col min="764" max="764" width="9.6328125" style="2" customWidth="1"/>
    <col min="765" max="765" width="10.6328125" style="2" customWidth="1"/>
    <col min="766" max="766" width="15.6328125" style="2" customWidth="1"/>
    <col min="767" max="1013" width="9.08984375" style="2"/>
    <col min="1014" max="1014" width="10.6328125" style="2" customWidth="1"/>
    <col min="1015" max="1015" width="6.6328125" style="2" customWidth="1"/>
    <col min="1016" max="1017" width="3.6328125" style="2" customWidth="1"/>
    <col min="1018" max="1018" width="32.6328125" style="2" customWidth="1"/>
    <col min="1019" max="1019" width="6.6328125" style="2" customWidth="1"/>
    <col min="1020" max="1020" width="9.6328125" style="2" customWidth="1"/>
    <col min="1021" max="1021" width="10.6328125" style="2" customWidth="1"/>
    <col min="1022" max="1022" width="15.6328125" style="2" customWidth="1"/>
    <col min="1023" max="1269" width="9.08984375" style="2"/>
    <col min="1270" max="1270" width="10.6328125" style="2" customWidth="1"/>
    <col min="1271" max="1271" width="6.6328125" style="2" customWidth="1"/>
    <col min="1272" max="1273" width="3.6328125" style="2" customWidth="1"/>
    <col min="1274" max="1274" width="32.6328125" style="2" customWidth="1"/>
    <col min="1275" max="1275" width="6.6328125" style="2" customWidth="1"/>
    <col min="1276" max="1276" width="9.6328125" style="2" customWidth="1"/>
    <col min="1277" max="1277" width="10.6328125" style="2" customWidth="1"/>
    <col min="1278" max="1278" width="15.6328125" style="2" customWidth="1"/>
    <col min="1279" max="1525" width="9.08984375" style="2"/>
    <col min="1526" max="1526" width="10.6328125" style="2" customWidth="1"/>
    <col min="1527" max="1527" width="6.6328125" style="2" customWidth="1"/>
    <col min="1528" max="1529" width="3.6328125" style="2" customWidth="1"/>
    <col min="1530" max="1530" width="32.6328125" style="2" customWidth="1"/>
    <col min="1531" max="1531" width="6.6328125" style="2" customWidth="1"/>
    <col min="1532" max="1532" width="9.6328125" style="2" customWidth="1"/>
    <col min="1533" max="1533" width="10.6328125" style="2" customWidth="1"/>
    <col min="1534" max="1534" width="15.6328125" style="2" customWidth="1"/>
    <col min="1535" max="1781" width="9.08984375" style="2"/>
    <col min="1782" max="1782" width="10.6328125" style="2" customWidth="1"/>
    <col min="1783" max="1783" width="6.6328125" style="2" customWidth="1"/>
    <col min="1784" max="1785" width="3.6328125" style="2" customWidth="1"/>
    <col min="1786" max="1786" width="32.6328125" style="2" customWidth="1"/>
    <col min="1787" max="1787" width="6.6328125" style="2" customWidth="1"/>
    <col min="1788" max="1788" width="9.6328125" style="2" customWidth="1"/>
    <col min="1789" max="1789" width="10.6328125" style="2" customWidth="1"/>
    <col min="1790" max="1790" width="15.6328125" style="2" customWidth="1"/>
    <col min="1791" max="2037" width="9.08984375" style="2"/>
    <col min="2038" max="2038" width="10.6328125" style="2" customWidth="1"/>
    <col min="2039" max="2039" width="6.6328125" style="2" customWidth="1"/>
    <col min="2040" max="2041" width="3.6328125" style="2" customWidth="1"/>
    <col min="2042" max="2042" width="32.6328125" style="2" customWidth="1"/>
    <col min="2043" max="2043" width="6.6328125" style="2" customWidth="1"/>
    <col min="2044" max="2044" width="9.6328125" style="2" customWidth="1"/>
    <col min="2045" max="2045" width="10.6328125" style="2" customWidth="1"/>
    <col min="2046" max="2046" width="15.6328125" style="2" customWidth="1"/>
    <col min="2047" max="2293" width="9.08984375" style="2"/>
    <col min="2294" max="2294" width="10.6328125" style="2" customWidth="1"/>
    <col min="2295" max="2295" width="6.6328125" style="2" customWidth="1"/>
    <col min="2296" max="2297" width="3.6328125" style="2" customWidth="1"/>
    <col min="2298" max="2298" width="32.6328125" style="2" customWidth="1"/>
    <col min="2299" max="2299" width="6.6328125" style="2" customWidth="1"/>
    <col min="2300" max="2300" width="9.6328125" style="2" customWidth="1"/>
    <col min="2301" max="2301" width="10.6328125" style="2" customWidth="1"/>
    <col min="2302" max="2302" width="15.6328125" style="2" customWidth="1"/>
    <col min="2303" max="2549" width="9.08984375" style="2"/>
    <col min="2550" max="2550" width="10.6328125" style="2" customWidth="1"/>
    <col min="2551" max="2551" width="6.6328125" style="2" customWidth="1"/>
    <col min="2552" max="2553" width="3.6328125" style="2" customWidth="1"/>
    <col min="2554" max="2554" width="32.6328125" style="2" customWidth="1"/>
    <col min="2555" max="2555" width="6.6328125" style="2" customWidth="1"/>
    <col min="2556" max="2556" width="9.6328125" style="2" customWidth="1"/>
    <col min="2557" max="2557" width="10.6328125" style="2" customWidth="1"/>
    <col min="2558" max="2558" width="15.6328125" style="2" customWidth="1"/>
    <col min="2559" max="2805" width="9.08984375" style="2"/>
    <col min="2806" max="2806" width="10.6328125" style="2" customWidth="1"/>
    <col min="2807" max="2807" width="6.6328125" style="2" customWidth="1"/>
    <col min="2808" max="2809" width="3.6328125" style="2" customWidth="1"/>
    <col min="2810" max="2810" width="32.6328125" style="2" customWidth="1"/>
    <col min="2811" max="2811" width="6.6328125" style="2" customWidth="1"/>
    <col min="2812" max="2812" width="9.6328125" style="2" customWidth="1"/>
    <col min="2813" max="2813" width="10.6328125" style="2" customWidth="1"/>
    <col min="2814" max="2814" width="15.6328125" style="2" customWidth="1"/>
    <col min="2815" max="3061" width="9.08984375" style="2"/>
    <col min="3062" max="3062" width="10.6328125" style="2" customWidth="1"/>
    <col min="3063" max="3063" width="6.6328125" style="2" customWidth="1"/>
    <col min="3064" max="3065" width="3.6328125" style="2" customWidth="1"/>
    <col min="3066" max="3066" width="32.6328125" style="2" customWidth="1"/>
    <col min="3067" max="3067" width="6.6328125" style="2" customWidth="1"/>
    <col min="3068" max="3068" width="9.6328125" style="2" customWidth="1"/>
    <col min="3069" max="3069" width="10.6328125" style="2" customWidth="1"/>
    <col min="3070" max="3070" width="15.6328125" style="2" customWidth="1"/>
    <col min="3071" max="3317" width="9.08984375" style="2"/>
    <col min="3318" max="3318" width="10.6328125" style="2" customWidth="1"/>
    <col min="3319" max="3319" width="6.6328125" style="2" customWidth="1"/>
    <col min="3320" max="3321" width="3.6328125" style="2" customWidth="1"/>
    <col min="3322" max="3322" width="32.6328125" style="2" customWidth="1"/>
    <col min="3323" max="3323" width="6.6328125" style="2" customWidth="1"/>
    <col min="3324" max="3324" width="9.6328125" style="2" customWidth="1"/>
    <col min="3325" max="3325" width="10.6328125" style="2" customWidth="1"/>
    <col min="3326" max="3326" width="15.6328125" style="2" customWidth="1"/>
    <col min="3327" max="3573" width="9.08984375" style="2"/>
    <col min="3574" max="3574" width="10.6328125" style="2" customWidth="1"/>
    <col min="3575" max="3575" width="6.6328125" style="2" customWidth="1"/>
    <col min="3576" max="3577" width="3.6328125" style="2" customWidth="1"/>
    <col min="3578" max="3578" width="32.6328125" style="2" customWidth="1"/>
    <col min="3579" max="3579" width="6.6328125" style="2" customWidth="1"/>
    <col min="3580" max="3580" width="9.6328125" style="2" customWidth="1"/>
    <col min="3581" max="3581" width="10.6328125" style="2" customWidth="1"/>
    <col min="3582" max="3582" width="15.6328125" style="2" customWidth="1"/>
    <col min="3583" max="3829" width="9.08984375" style="2"/>
    <col min="3830" max="3830" width="10.6328125" style="2" customWidth="1"/>
    <col min="3831" max="3831" width="6.6328125" style="2" customWidth="1"/>
    <col min="3832" max="3833" width="3.6328125" style="2" customWidth="1"/>
    <col min="3834" max="3834" width="32.6328125" style="2" customWidth="1"/>
    <col min="3835" max="3835" width="6.6328125" style="2" customWidth="1"/>
    <col min="3836" max="3836" width="9.6328125" style="2" customWidth="1"/>
    <col min="3837" max="3837" width="10.6328125" style="2" customWidth="1"/>
    <col min="3838" max="3838" width="15.6328125" style="2" customWidth="1"/>
    <col min="3839" max="4085" width="9.08984375" style="2"/>
    <col min="4086" max="4086" width="10.6328125" style="2" customWidth="1"/>
    <col min="4087" max="4087" width="6.6328125" style="2" customWidth="1"/>
    <col min="4088" max="4089" width="3.6328125" style="2" customWidth="1"/>
    <col min="4090" max="4090" width="32.6328125" style="2" customWidth="1"/>
    <col min="4091" max="4091" width="6.6328125" style="2" customWidth="1"/>
    <col min="4092" max="4092" width="9.6328125" style="2" customWidth="1"/>
    <col min="4093" max="4093" width="10.6328125" style="2" customWidth="1"/>
    <col min="4094" max="4094" width="15.6328125" style="2" customWidth="1"/>
    <col min="4095" max="4341" width="9.08984375" style="2"/>
    <col min="4342" max="4342" width="10.6328125" style="2" customWidth="1"/>
    <col min="4343" max="4343" width="6.6328125" style="2" customWidth="1"/>
    <col min="4344" max="4345" width="3.6328125" style="2" customWidth="1"/>
    <col min="4346" max="4346" width="32.6328125" style="2" customWidth="1"/>
    <col min="4347" max="4347" width="6.6328125" style="2" customWidth="1"/>
    <col min="4348" max="4348" width="9.6328125" style="2" customWidth="1"/>
    <col min="4349" max="4349" width="10.6328125" style="2" customWidth="1"/>
    <col min="4350" max="4350" width="15.6328125" style="2" customWidth="1"/>
    <col min="4351" max="4597" width="9.08984375" style="2"/>
    <col min="4598" max="4598" width="10.6328125" style="2" customWidth="1"/>
    <col min="4599" max="4599" width="6.6328125" style="2" customWidth="1"/>
    <col min="4600" max="4601" width="3.6328125" style="2" customWidth="1"/>
    <col min="4602" max="4602" width="32.6328125" style="2" customWidth="1"/>
    <col min="4603" max="4603" width="6.6328125" style="2" customWidth="1"/>
    <col min="4604" max="4604" width="9.6328125" style="2" customWidth="1"/>
    <col min="4605" max="4605" width="10.6328125" style="2" customWidth="1"/>
    <col min="4606" max="4606" width="15.6328125" style="2" customWidth="1"/>
    <col min="4607" max="4853" width="9.08984375" style="2"/>
    <col min="4854" max="4854" width="10.6328125" style="2" customWidth="1"/>
    <col min="4855" max="4855" width="6.6328125" style="2" customWidth="1"/>
    <col min="4856" max="4857" width="3.6328125" style="2" customWidth="1"/>
    <col min="4858" max="4858" width="32.6328125" style="2" customWidth="1"/>
    <col min="4859" max="4859" width="6.6328125" style="2" customWidth="1"/>
    <col min="4860" max="4860" width="9.6328125" style="2" customWidth="1"/>
    <col min="4861" max="4861" width="10.6328125" style="2" customWidth="1"/>
    <col min="4862" max="4862" width="15.6328125" style="2" customWidth="1"/>
    <col min="4863" max="5109" width="9.08984375" style="2"/>
    <col min="5110" max="5110" width="10.6328125" style="2" customWidth="1"/>
    <col min="5111" max="5111" width="6.6328125" style="2" customWidth="1"/>
    <col min="5112" max="5113" width="3.6328125" style="2" customWidth="1"/>
    <col min="5114" max="5114" width="32.6328125" style="2" customWidth="1"/>
    <col min="5115" max="5115" width="6.6328125" style="2" customWidth="1"/>
    <col min="5116" max="5116" width="9.6328125" style="2" customWidth="1"/>
    <col min="5117" max="5117" width="10.6328125" style="2" customWidth="1"/>
    <col min="5118" max="5118" width="15.6328125" style="2" customWidth="1"/>
    <col min="5119" max="5365" width="9.08984375" style="2"/>
    <col min="5366" max="5366" width="10.6328125" style="2" customWidth="1"/>
    <col min="5367" max="5367" width="6.6328125" style="2" customWidth="1"/>
    <col min="5368" max="5369" width="3.6328125" style="2" customWidth="1"/>
    <col min="5370" max="5370" width="32.6328125" style="2" customWidth="1"/>
    <col min="5371" max="5371" width="6.6328125" style="2" customWidth="1"/>
    <col min="5372" max="5372" width="9.6328125" style="2" customWidth="1"/>
    <col min="5373" max="5373" width="10.6328125" style="2" customWidth="1"/>
    <col min="5374" max="5374" width="15.6328125" style="2" customWidth="1"/>
    <col min="5375" max="5621" width="9.08984375" style="2"/>
    <col min="5622" max="5622" width="10.6328125" style="2" customWidth="1"/>
    <col min="5623" max="5623" width="6.6328125" style="2" customWidth="1"/>
    <col min="5624" max="5625" width="3.6328125" style="2" customWidth="1"/>
    <col min="5626" max="5626" width="32.6328125" style="2" customWidth="1"/>
    <col min="5627" max="5627" width="6.6328125" style="2" customWidth="1"/>
    <col min="5628" max="5628" width="9.6328125" style="2" customWidth="1"/>
    <col min="5629" max="5629" width="10.6328125" style="2" customWidth="1"/>
    <col min="5630" max="5630" width="15.6328125" style="2" customWidth="1"/>
    <col min="5631" max="5877" width="9.08984375" style="2"/>
    <col min="5878" max="5878" width="10.6328125" style="2" customWidth="1"/>
    <col min="5879" max="5879" width="6.6328125" style="2" customWidth="1"/>
    <col min="5880" max="5881" width="3.6328125" style="2" customWidth="1"/>
    <col min="5882" max="5882" width="32.6328125" style="2" customWidth="1"/>
    <col min="5883" max="5883" width="6.6328125" style="2" customWidth="1"/>
    <col min="5884" max="5884" width="9.6328125" style="2" customWidth="1"/>
    <col min="5885" max="5885" width="10.6328125" style="2" customWidth="1"/>
    <col min="5886" max="5886" width="15.6328125" style="2" customWidth="1"/>
    <col min="5887" max="6133" width="9.08984375" style="2"/>
    <col min="6134" max="6134" width="10.6328125" style="2" customWidth="1"/>
    <col min="6135" max="6135" width="6.6328125" style="2" customWidth="1"/>
    <col min="6136" max="6137" width="3.6328125" style="2" customWidth="1"/>
    <col min="6138" max="6138" width="32.6328125" style="2" customWidth="1"/>
    <col min="6139" max="6139" width="6.6328125" style="2" customWidth="1"/>
    <col min="6140" max="6140" width="9.6328125" style="2" customWidth="1"/>
    <col min="6141" max="6141" width="10.6328125" style="2" customWidth="1"/>
    <col min="6142" max="6142" width="15.6328125" style="2" customWidth="1"/>
    <col min="6143" max="6389" width="9.08984375" style="2"/>
    <col min="6390" max="6390" width="10.6328125" style="2" customWidth="1"/>
    <col min="6391" max="6391" width="6.6328125" style="2" customWidth="1"/>
    <col min="6392" max="6393" width="3.6328125" style="2" customWidth="1"/>
    <col min="6394" max="6394" width="32.6328125" style="2" customWidth="1"/>
    <col min="6395" max="6395" width="6.6328125" style="2" customWidth="1"/>
    <col min="6396" max="6396" width="9.6328125" style="2" customWidth="1"/>
    <col min="6397" max="6397" width="10.6328125" style="2" customWidth="1"/>
    <col min="6398" max="6398" width="15.6328125" style="2" customWidth="1"/>
    <col min="6399" max="6645" width="9.08984375" style="2"/>
    <col min="6646" max="6646" width="10.6328125" style="2" customWidth="1"/>
    <col min="6647" max="6647" width="6.6328125" style="2" customWidth="1"/>
    <col min="6648" max="6649" width="3.6328125" style="2" customWidth="1"/>
    <col min="6650" max="6650" width="32.6328125" style="2" customWidth="1"/>
    <col min="6651" max="6651" width="6.6328125" style="2" customWidth="1"/>
    <col min="6652" max="6652" width="9.6328125" style="2" customWidth="1"/>
    <col min="6653" max="6653" width="10.6328125" style="2" customWidth="1"/>
    <col min="6654" max="6654" width="15.6328125" style="2" customWidth="1"/>
    <col min="6655" max="6901" width="9.08984375" style="2"/>
    <col min="6902" max="6902" width="10.6328125" style="2" customWidth="1"/>
    <col min="6903" max="6903" width="6.6328125" style="2" customWidth="1"/>
    <col min="6904" max="6905" width="3.6328125" style="2" customWidth="1"/>
    <col min="6906" max="6906" width="32.6328125" style="2" customWidth="1"/>
    <col min="6907" max="6907" width="6.6328125" style="2" customWidth="1"/>
    <col min="6908" max="6908" width="9.6328125" style="2" customWidth="1"/>
    <col min="6909" max="6909" width="10.6328125" style="2" customWidth="1"/>
    <col min="6910" max="6910" width="15.6328125" style="2" customWidth="1"/>
    <col min="6911" max="7157" width="9.08984375" style="2"/>
    <col min="7158" max="7158" width="10.6328125" style="2" customWidth="1"/>
    <col min="7159" max="7159" width="6.6328125" style="2" customWidth="1"/>
    <col min="7160" max="7161" width="3.6328125" style="2" customWidth="1"/>
    <col min="7162" max="7162" width="32.6328125" style="2" customWidth="1"/>
    <col min="7163" max="7163" width="6.6328125" style="2" customWidth="1"/>
    <col min="7164" max="7164" width="9.6328125" style="2" customWidth="1"/>
    <col min="7165" max="7165" width="10.6328125" style="2" customWidth="1"/>
    <col min="7166" max="7166" width="15.6328125" style="2" customWidth="1"/>
    <col min="7167" max="7413" width="9.08984375" style="2"/>
    <col min="7414" max="7414" width="10.6328125" style="2" customWidth="1"/>
    <col min="7415" max="7415" width="6.6328125" style="2" customWidth="1"/>
    <col min="7416" max="7417" width="3.6328125" style="2" customWidth="1"/>
    <col min="7418" max="7418" width="32.6328125" style="2" customWidth="1"/>
    <col min="7419" max="7419" width="6.6328125" style="2" customWidth="1"/>
    <col min="7420" max="7420" width="9.6328125" style="2" customWidth="1"/>
    <col min="7421" max="7421" width="10.6328125" style="2" customWidth="1"/>
    <col min="7422" max="7422" width="15.6328125" style="2" customWidth="1"/>
    <col min="7423" max="7669" width="9.08984375" style="2"/>
    <col min="7670" max="7670" width="10.6328125" style="2" customWidth="1"/>
    <col min="7671" max="7671" width="6.6328125" style="2" customWidth="1"/>
    <col min="7672" max="7673" width="3.6328125" style="2" customWidth="1"/>
    <col min="7674" max="7674" width="32.6328125" style="2" customWidth="1"/>
    <col min="7675" max="7675" width="6.6328125" style="2" customWidth="1"/>
    <col min="7676" max="7676" width="9.6328125" style="2" customWidth="1"/>
    <col min="7677" max="7677" width="10.6328125" style="2" customWidth="1"/>
    <col min="7678" max="7678" width="15.6328125" style="2" customWidth="1"/>
    <col min="7679" max="7925" width="9.08984375" style="2"/>
    <col min="7926" max="7926" width="10.6328125" style="2" customWidth="1"/>
    <col min="7927" max="7927" width="6.6328125" style="2" customWidth="1"/>
    <col min="7928" max="7929" width="3.6328125" style="2" customWidth="1"/>
    <col min="7930" max="7930" width="32.6328125" style="2" customWidth="1"/>
    <col min="7931" max="7931" width="6.6328125" style="2" customWidth="1"/>
    <col min="7932" max="7932" width="9.6328125" style="2" customWidth="1"/>
    <col min="7933" max="7933" width="10.6328125" style="2" customWidth="1"/>
    <col min="7934" max="7934" width="15.6328125" style="2" customWidth="1"/>
    <col min="7935" max="8181" width="9.08984375" style="2"/>
    <col min="8182" max="8182" width="10.6328125" style="2" customWidth="1"/>
    <col min="8183" max="8183" width="6.6328125" style="2" customWidth="1"/>
    <col min="8184" max="8185" width="3.6328125" style="2" customWidth="1"/>
    <col min="8186" max="8186" width="32.6328125" style="2" customWidth="1"/>
    <col min="8187" max="8187" width="6.6328125" style="2" customWidth="1"/>
    <col min="8188" max="8188" width="9.6328125" style="2" customWidth="1"/>
    <col min="8189" max="8189" width="10.6328125" style="2" customWidth="1"/>
    <col min="8190" max="8190" width="15.6328125" style="2" customWidth="1"/>
    <col min="8191" max="8437" width="9.08984375" style="2"/>
    <col min="8438" max="8438" width="10.6328125" style="2" customWidth="1"/>
    <col min="8439" max="8439" width="6.6328125" style="2" customWidth="1"/>
    <col min="8440" max="8441" width="3.6328125" style="2" customWidth="1"/>
    <col min="8442" max="8442" width="32.6328125" style="2" customWidth="1"/>
    <col min="8443" max="8443" width="6.6328125" style="2" customWidth="1"/>
    <col min="8444" max="8444" width="9.6328125" style="2" customWidth="1"/>
    <col min="8445" max="8445" width="10.6328125" style="2" customWidth="1"/>
    <col min="8446" max="8446" width="15.6328125" style="2" customWidth="1"/>
    <col min="8447" max="8693" width="9.08984375" style="2"/>
    <col min="8694" max="8694" width="10.6328125" style="2" customWidth="1"/>
    <col min="8695" max="8695" width="6.6328125" style="2" customWidth="1"/>
    <col min="8696" max="8697" width="3.6328125" style="2" customWidth="1"/>
    <col min="8698" max="8698" width="32.6328125" style="2" customWidth="1"/>
    <col min="8699" max="8699" width="6.6328125" style="2" customWidth="1"/>
    <col min="8700" max="8700" width="9.6328125" style="2" customWidth="1"/>
    <col min="8701" max="8701" width="10.6328125" style="2" customWidth="1"/>
    <col min="8702" max="8702" width="15.6328125" style="2" customWidth="1"/>
    <col min="8703" max="8949" width="9.08984375" style="2"/>
    <col min="8950" max="8950" width="10.6328125" style="2" customWidth="1"/>
    <col min="8951" max="8951" width="6.6328125" style="2" customWidth="1"/>
    <col min="8952" max="8953" width="3.6328125" style="2" customWidth="1"/>
    <col min="8954" max="8954" width="32.6328125" style="2" customWidth="1"/>
    <col min="8955" max="8955" width="6.6328125" style="2" customWidth="1"/>
    <col min="8956" max="8956" width="9.6328125" style="2" customWidth="1"/>
    <col min="8957" max="8957" width="10.6328125" style="2" customWidth="1"/>
    <col min="8958" max="8958" width="15.6328125" style="2" customWidth="1"/>
    <col min="8959" max="9205" width="9.08984375" style="2"/>
    <col min="9206" max="9206" width="10.6328125" style="2" customWidth="1"/>
    <col min="9207" max="9207" width="6.6328125" style="2" customWidth="1"/>
    <col min="9208" max="9209" width="3.6328125" style="2" customWidth="1"/>
    <col min="9210" max="9210" width="32.6328125" style="2" customWidth="1"/>
    <col min="9211" max="9211" width="6.6328125" style="2" customWidth="1"/>
    <col min="9212" max="9212" width="9.6328125" style="2" customWidth="1"/>
    <col min="9213" max="9213" width="10.6328125" style="2" customWidth="1"/>
    <col min="9214" max="9214" width="15.6328125" style="2" customWidth="1"/>
    <col min="9215" max="9461" width="9.08984375" style="2"/>
    <col min="9462" max="9462" width="10.6328125" style="2" customWidth="1"/>
    <col min="9463" max="9463" width="6.6328125" style="2" customWidth="1"/>
    <col min="9464" max="9465" width="3.6328125" style="2" customWidth="1"/>
    <col min="9466" max="9466" width="32.6328125" style="2" customWidth="1"/>
    <col min="9467" max="9467" width="6.6328125" style="2" customWidth="1"/>
    <col min="9468" max="9468" width="9.6328125" style="2" customWidth="1"/>
    <col min="9469" max="9469" width="10.6328125" style="2" customWidth="1"/>
    <col min="9470" max="9470" width="15.6328125" style="2" customWidth="1"/>
    <col min="9471" max="9717" width="9.08984375" style="2"/>
    <col min="9718" max="9718" width="10.6328125" style="2" customWidth="1"/>
    <col min="9719" max="9719" width="6.6328125" style="2" customWidth="1"/>
    <col min="9720" max="9721" width="3.6328125" style="2" customWidth="1"/>
    <col min="9722" max="9722" width="32.6328125" style="2" customWidth="1"/>
    <col min="9723" max="9723" width="6.6328125" style="2" customWidth="1"/>
    <col min="9724" max="9724" width="9.6328125" style="2" customWidth="1"/>
    <col min="9725" max="9725" width="10.6328125" style="2" customWidth="1"/>
    <col min="9726" max="9726" width="15.6328125" style="2" customWidth="1"/>
    <col min="9727" max="9973" width="9.08984375" style="2"/>
    <col min="9974" max="9974" width="10.6328125" style="2" customWidth="1"/>
    <col min="9975" max="9975" width="6.6328125" style="2" customWidth="1"/>
    <col min="9976" max="9977" width="3.6328125" style="2" customWidth="1"/>
    <col min="9978" max="9978" width="32.6328125" style="2" customWidth="1"/>
    <col min="9979" max="9979" width="6.6328125" style="2" customWidth="1"/>
    <col min="9980" max="9980" width="9.6328125" style="2" customWidth="1"/>
    <col min="9981" max="9981" width="10.6328125" style="2" customWidth="1"/>
    <col min="9982" max="9982" width="15.6328125" style="2" customWidth="1"/>
    <col min="9983" max="10229" width="9.08984375" style="2"/>
    <col min="10230" max="10230" width="10.6328125" style="2" customWidth="1"/>
    <col min="10231" max="10231" width="6.6328125" style="2" customWidth="1"/>
    <col min="10232" max="10233" width="3.6328125" style="2" customWidth="1"/>
    <col min="10234" max="10234" width="32.6328125" style="2" customWidth="1"/>
    <col min="10235" max="10235" width="6.6328125" style="2" customWidth="1"/>
    <col min="10236" max="10236" width="9.6328125" style="2" customWidth="1"/>
    <col min="10237" max="10237" width="10.6328125" style="2" customWidth="1"/>
    <col min="10238" max="10238" width="15.6328125" style="2" customWidth="1"/>
    <col min="10239" max="10485" width="9.08984375" style="2"/>
    <col min="10486" max="10486" width="10.6328125" style="2" customWidth="1"/>
    <col min="10487" max="10487" width="6.6328125" style="2" customWidth="1"/>
    <col min="10488" max="10489" width="3.6328125" style="2" customWidth="1"/>
    <col min="10490" max="10490" width="32.6328125" style="2" customWidth="1"/>
    <col min="10491" max="10491" width="6.6328125" style="2" customWidth="1"/>
    <col min="10492" max="10492" width="9.6328125" style="2" customWidth="1"/>
    <col min="10493" max="10493" width="10.6328125" style="2" customWidth="1"/>
    <col min="10494" max="10494" width="15.6328125" style="2" customWidth="1"/>
    <col min="10495" max="10741" width="9.08984375" style="2"/>
    <col min="10742" max="10742" width="10.6328125" style="2" customWidth="1"/>
    <col min="10743" max="10743" width="6.6328125" style="2" customWidth="1"/>
    <col min="10744" max="10745" width="3.6328125" style="2" customWidth="1"/>
    <col min="10746" max="10746" width="32.6328125" style="2" customWidth="1"/>
    <col min="10747" max="10747" width="6.6328125" style="2" customWidth="1"/>
    <col min="10748" max="10748" width="9.6328125" style="2" customWidth="1"/>
    <col min="10749" max="10749" width="10.6328125" style="2" customWidth="1"/>
    <col min="10750" max="10750" width="15.6328125" style="2" customWidth="1"/>
    <col min="10751" max="10997" width="9.08984375" style="2"/>
    <col min="10998" max="10998" width="10.6328125" style="2" customWidth="1"/>
    <col min="10999" max="10999" width="6.6328125" style="2" customWidth="1"/>
    <col min="11000" max="11001" width="3.6328125" style="2" customWidth="1"/>
    <col min="11002" max="11002" width="32.6328125" style="2" customWidth="1"/>
    <col min="11003" max="11003" width="6.6328125" style="2" customWidth="1"/>
    <col min="11004" max="11004" width="9.6328125" style="2" customWidth="1"/>
    <col min="11005" max="11005" width="10.6328125" style="2" customWidth="1"/>
    <col min="11006" max="11006" width="15.6328125" style="2" customWidth="1"/>
    <col min="11007" max="11253" width="9.08984375" style="2"/>
    <col min="11254" max="11254" width="10.6328125" style="2" customWidth="1"/>
    <col min="11255" max="11255" width="6.6328125" style="2" customWidth="1"/>
    <col min="11256" max="11257" width="3.6328125" style="2" customWidth="1"/>
    <col min="11258" max="11258" width="32.6328125" style="2" customWidth="1"/>
    <col min="11259" max="11259" width="6.6328125" style="2" customWidth="1"/>
    <col min="11260" max="11260" width="9.6328125" style="2" customWidth="1"/>
    <col min="11261" max="11261" width="10.6328125" style="2" customWidth="1"/>
    <col min="11262" max="11262" width="15.6328125" style="2" customWidth="1"/>
    <col min="11263" max="11509" width="9.08984375" style="2"/>
    <col min="11510" max="11510" width="10.6328125" style="2" customWidth="1"/>
    <col min="11511" max="11511" width="6.6328125" style="2" customWidth="1"/>
    <col min="11512" max="11513" width="3.6328125" style="2" customWidth="1"/>
    <col min="11514" max="11514" width="32.6328125" style="2" customWidth="1"/>
    <col min="11515" max="11515" width="6.6328125" style="2" customWidth="1"/>
    <col min="11516" max="11516" width="9.6328125" style="2" customWidth="1"/>
    <col min="11517" max="11517" width="10.6328125" style="2" customWidth="1"/>
    <col min="11518" max="11518" width="15.6328125" style="2" customWidth="1"/>
    <col min="11519" max="11765" width="9.08984375" style="2"/>
    <col min="11766" max="11766" width="10.6328125" style="2" customWidth="1"/>
    <col min="11767" max="11767" width="6.6328125" style="2" customWidth="1"/>
    <col min="11768" max="11769" width="3.6328125" style="2" customWidth="1"/>
    <col min="11770" max="11770" width="32.6328125" style="2" customWidth="1"/>
    <col min="11771" max="11771" width="6.6328125" style="2" customWidth="1"/>
    <col min="11772" max="11772" width="9.6328125" style="2" customWidth="1"/>
    <col min="11773" max="11773" width="10.6328125" style="2" customWidth="1"/>
    <col min="11774" max="11774" width="15.6328125" style="2" customWidth="1"/>
    <col min="11775" max="12021" width="9.08984375" style="2"/>
    <col min="12022" max="12022" width="10.6328125" style="2" customWidth="1"/>
    <col min="12023" max="12023" width="6.6328125" style="2" customWidth="1"/>
    <col min="12024" max="12025" width="3.6328125" style="2" customWidth="1"/>
    <col min="12026" max="12026" width="32.6328125" style="2" customWidth="1"/>
    <col min="12027" max="12027" width="6.6328125" style="2" customWidth="1"/>
    <col min="12028" max="12028" width="9.6328125" style="2" customWidth="1"/>
    <col min="12029" max="12029" width="10.6328125" style="2" customWidth="1"/>
    <col min="12030" max="12030" width="15.6328125" style="2" customWidth="1"/>
    <col min="12031" max="12277" width="9.08984375" style="2"/>
    <col min="12278" max="12278" width="10.6328125" style="2" customWidth="1"/>
    <col min="12279" max="12279" width="6.6328125" style="2" customWidth="1"/>
    <col min="12280" max="12281" width="3.6328125" style="2" customWidth="1"/>
    <col min="12282" max="12282" width="32.6328125" style="2" customWidth="1"/>
    <col min="12283" max="12283" width="6.6328125" style="2" customWidth="1"/>
    <col min="12284" max="12284" width="9.6328125" style="2" customWidth="1"/>
    <col min="12285" max="12285" width="10.6328125" style="2" customWidth="1"/>
    <col min="12286" max="12286" width="15.6328125" style="2" customWidth="1"/>
    <col min="12287" max="12533" width="9.08984375" style="2"/>
    <col min="12534" max="12534" width="10.6328125" style="2" customWidth="1"/>
    <col min="12535" max="12535" width="6.6328125" style="2" customWidth="1"/>
    <col min="12536" max="12537" width="3.6328125" style="2" customWidth="1"/>
    <col min="12538" max="12538" width="32.6328125" style="2" customWidth="1"/>
    <col min="12539" max="12539" width="6.6328125" style="2" customWidth="1"/>
    <col min="12540" max="12540" width="9.6328125" style="2" customWidth="1"/>
    <col min="12541" max="12541" width="10.6328125" style="2" customWidth="1"/>
    <col min="12542" max="12542" width="15.6328125" style="2" customWidth="1"/>
    <col min="12543" max="12789" width="9.08984375" style="2"/>
    <col min="12790" max="12790" width="10.6328125" style="2" customWidth="1"/>
    <col min="12791" max="12791" width="6.6328125" style="2" customWidth="1"/>
    <col min="12792" max="12793" width="3.6328125" style="2" customWidth="1"/>
    <col min="12794" max="12794" width="32.6328125" style="2" customWidth="1"/>
    <col min="12795" max="12795" width="6.6328125" style="2" customWidth="1"/>
    <col min="12796" max="12796" width="9.6328125" style="2" customWidth="1"/>
    <col min="12797" max="12797" width="10.6328125" style="2" customWidth="1"/>
    <col min="12798" max="12798" width="15.6328125" style="2" customWidth="1"/>
    <col min="12799" max="13045" width="9.08984375" style="2"/>
    <col min="13046" max="13046" width="10.6328125" style="2" customWidth="1"/>
    <col min="13047" max="13047" width="6.6328125" style="2" customWidth="1"/>
    <col min="13048" max="13049" width="3.6328125" style="2" customWidth="1"/>
    <col min="13050" max="13050" width="32.6328125" style="2" customWidth="1"/>
    <col min="13051" max="13051" width="6.6328125" style="2" customWidth="1"/>
    <col min="13052" max="13052" width="9.6328125" style="2" customWidth="1"/>
    <col min="13053" max="13053" width="10.6328125" style="2" customWidth="1"/>
    <col min="13054" max="13054" width="15.6328125" style="2" customWidth="1"/>
    <col min="13055" max="13301" width="9.08984375" style="2"/>
    <col min="13302" max="13302" width="10.6328125" style="2" customWidth="1"/>
    <col min="13303" max="13303" width="6.6328125" style="2" customWidth="1"/>
    <col min="13304" max="13305" width="3.6328125" style="2" customWidth="1"/>
    <col min="13306" max="13306" width="32.6328125" style="2" customWidth="1"/>
    <col min="13307" max="13307" width="6.6328125" style="2" customWidth="1"/>
    <col min="13308" max="13308" width="9.6328125" style="2" customWidth="1"/>
    <col min="13309" max="13309" width="10.6328125" style="2" customWidth="1"/>
    <col min="13310" max="13310" width="15.6328125" style="2" customWidth="1"/>
    <col min="13311" max="13557" width="9.08984375" style="2"/>
    <col min="13558" max="13558" width="10.6328125" style="2" customWidth="1"/>
    <col min="13559" max="13559" width="6.6328125" style="2" customWidth="1"/>
    <col min="13560" max="13561" width="3.6328125" style="2" customWidth="1"/>
    <col min="13562" max="13562" width="32.6328125" style="2" customWidth="1"/>
    <col min="13563" max="13563" width="6.6328125" style="2" customWidth="1"/>
    <col min="13564" max="13564" width="9.6328125" style="2" customWidth="1"/>
    <col min="13565" max="13565" width="10.6328125" style="2" customWidth="1"/>
    <col min="13566" max="13566" width="15.6328125" style="2" customWidth="1"/>
    <col min="13567" max="13813" width="9.08984375" style="2"/>
    <col min="13814" max="13814" width="10.6328125" style="2" customWidth="1"/>
    <col min="13815" max="13815" width="6.6328125" style="2" customWidth="1"/>
    <col min="13816" max="13817" width="3.6328125" style="2" customWidth="1"/>
    <col min="13818" max="13818" width="32.6328125" style="2" customWidth="1"/>
    <col min="13819" max="13819" width="6.6328125" style="2" customWidth="1"/>
    <col min="13820" max="13820" width="9.6328125" style="2" customWidth="1"/>
    <col min="13821" max="13821" width="10.6328125" style="2" customWidth="1"/>
    <col min="13822" max="13822" width="15.6328125" style="2" customWidth="1"/>
    <col min="13823" max="14069" width="9.08984375" style="2"/>
    <col min="14070" max="14070" width="10.6328125" style="2" customWidth="1"/>
    <col min="14071" max="14071" width="6.6328125" style="2" customWidth="1"/>
    <col min="14072" max="14073" width="3.6328125" style="2" customWidth="1"/>
    <col min="14074" max="14074" width="32.6328125" style="2" customWidth="1"/>
    <col min="14075" max="14075" width="6.6328125" style="2" customWidth="1"/>
    <col min="14076" max="14076" width="9.6328125" style="2" customWidth="1"/>
    <col min="14077" max="14077" width="10.6328125" style="2" customWidth="1"/>
    <col min="14078" max="14078" width="15.6328125" style="2" customWidth="1"/>
    <col min="14079" max="14325" width="9.08984375" style="2"/>
    <col min="14326" max="14326" width="10.6328125" style="2" customWidth="1"/>
    <col min="14327" max="14327" width="6.6328125" style="2" customWidth="1"/>
    <col min="14328" max="14329" width="3.6328125" style="2" customWidth="1"/>
    <col min="14330" max="14330" width="32.6328125" style="2" customWidth="1"/>
    <col min="14331" max="14331" width="6.6328125" style="2" customWidth="1"/>
    <col min="14332" max="14332" width="9.6328125" style="2" customWidth="1"/>
    <col min="14333" max="14333" width="10.6328125" style="2" customWidth="1"/>
    <col min="14334" max="14334" width="15.6328125" style="2" customWidth="1"/>
    <col min="14335" max="14581" width="9.08984375" style="2"/>
    <col min="14582" max="14582" width="10.6328125" style="2" customWidth="1"/>
    <col min="14583" max="14583" width="6.6328125" style="2" customWidth="1"/>
    <col min="14584" max="14585" width="3.6328125" style="2" customWidth="1"/>
    <col min="14586" max="14586" width="32.6328125" style="2" customWidth="1"/>
    <col min="14587" max="14587" width="6.6328125" style="2" customWidth="1"/>
    <col min="14588" max="14588" width="9.6328125" style="2" customWidth="1"/>
    <col min="14589" max="14589" width="10.6328125" style="2" customWidth="1"/>
    <col min="14590" max="14590" width="15.6328125" style="2" customWidth="1"/>
    <col min="14591" max="14837" width="9.08984375" style="2"/>
    <col min="14838" max="14838" width="10.6328125" style="2" customWidth="1"/>
    <col min="14839" max="14839" width="6.6328125" style="2" customWidth="1"/>
    <col min="14840" max="14841" width="3.6328125" style="2" customWidth="1"/>
    <col min="14842" max="14842" width="32.6328125" style="2" customWidth="1"/>
    <col min="14843" max="14843" width="6.6328125" style="2" customWidth="1"/>
    <col min="14844" max="14844" width="9.6328125" style="2" customWidth="1"/>
    <col min="14845" max="14845" width="10.6328125" style="2" customWidth="1"/>
    <col min="14846" max="14846" width="15.6328125" style="2" customWidth="1"/>
    <col min="14847" max="15093" width="9.08984375" style="2"/>
    <col min="15094" max="15094" width="10.6328125" style="2" customWidth="1"/>
    <col min="15095" max="15095" width="6.6328125" style="2" customWidth="1"/>
    <col min="15096" max="15097" width="3.6328125" style="2" customWidth="1"/>
    <col min="15098" max="15098" width="32.6328125" style="2" customWidth="1"/>
    <col min="15099" max="15099" width="6.6328125" style="2" customWidth="1"/>
    <col min="15100" max="15100" width="9.6328125" style="2" customWidth="1"/>
    <col min="15101" max="15101" width="10.6328125" style="2" customWidth="1"/>
    <col min="15102" max="15102" width="15.6328125" style="2" customWidth="1"/>
    <col min="15103" max="15349" width="9.08984375" style="2"/>
    <col min="15350" max="15350" width="10.6328125" style="2" customWidth="1"/>
    <col min="15351" max="15351" width="6.6328125" style="2" customWidth="1"/>
    <col min="15352" max="15353" width="3.6328125" style="2" customWidth="1"/>
    <col min="15354" max="15354" width="32.6328125" style="2" customWidth="1"/>
    <col min="15355" max="15355" width="6.6328125" style="2" customWidth="1"/>
    <col min="15356" max="15356" width="9.6328125" style="2" customWidth="1"/>
    <col min="15357" max="15357" width="10.6328125" style="2" customWidth="1"/>
    <col min="15358" max="15358" width="15.6328125" style="2" customWidth="1"/>
    <col min="15359" max="15605" width="9.08984375" style="2"/>
    <col min="15606" max="15606" width="10.6328125" style="2" customWidth="1"/>
    <col min="15607" max="15607" width="6.6328125" style="2" customWidth="1"/>
    <col min="15608" max="15609" width="3.6328125" style="2" customWidth="1"/>
    <col min="15610" max="15610" width="32.6328125" style="2" customWidth="1"/>
    <col min="15611" max="15611" width="6.6328125" style="2" customWidth="1"/>
    <col min="15612" max="15612" width="9.6328125" style="2" customWidth="1"/>
    <col min="15613" max="15613" width="10.6328125" style="2" customWidth="1"/>
    <col min="15614" max="15614" width="15.6328125" style="2" customWidth="1"/>
    <col min="15615" max="15861" width="9.08984375" style="2"/>
    <col min="15862" max="15862" width="10.6328125" style="2" customWidth="1"/>
    <col min="15863" max="15863" width="6.6328125" style="2" customWidth="1"/>
    <col min="15864" max="15865" width="3.6328125" style="2" customWidth="1"/>
    <col min="15866" max="15866" width="32.6328125" style="2" customWidth="1"/>
    <col min="15867" max="15867" width="6.6328125" style="2" customWidth="1"/>
    <col min="15868" max="15868" width="9.6328125" style="2" customWidth="1"/>
    <col min="15869" max="15869" width="10.6328125" style="2" customWidth="1"/>
    <col min="15870" max="15870" width="15.6328125" style="2" customWidth="1"/>
    <col min="15871" max="16117" width="9.08984375" style="2"/>
    <col min="16118" max="16118" width="10.6328125" style="2" customWidth="1"/>
    <col min="16119" max="16119" width="6.6328125" style="2" customWidth="1"/>
    <col min="16120" max="16121" width="3.6328125" style="2" customWidth="1"/>
    <col min="16122" max="16122" width="32.6328125" style="2" customWidth="1"/>
    <col min="16123" max="16123" width="6.6328125" style="2" customWidth="1"/>
    <col min="16124" max="16124" width="9.6328125" style="2" customWidth="1"/>
    <col min="16125" max="16125" width="10.6328125" style="2" customWidth="1"/>
    <col min="16126" max="16126" width="15.6328125" style="2" customWidth="1"/>
    <col min="16127" max="16384" width="9.08984375" style="2"/>
  </cols>
  <sheetData>
    <row r="1" spans="2:7" ht="13" x14ac:dyDescent="0.3">
      <c r="B1" s="149" t="s">
        <v>30</v>
      </c>
      <c r="C1" s="77"/>
      <c r="D1" s="77"/>
      <c r="E1" s="59"/>
      <c r="F1" s="150"/>
      <c r="G1" s="150"/>
    </row>
    <row r="2" spans="2:7" ht="12" customHeight="1" x14ac:dyDescent="0.3">
      <c r="B2" s="151"/>
      <c r="C2" s="6"/>
      <c r="D2" s="6"/>
      <c r="F2" s="152"/>
      <c r="G2" s="152"/>
    </row>
    <row r="3" spans="2:7" ht="13" x14ac:dyDescent="0.3">
      <c r="B3" s="260" t="s">
        <v>126</v>
      </c>
      <c r="C3" s="261"/>
      <c r="D3" s="261"/>
      <c r="E3" s="261"/>
      <c r="F3" s="261"/>
      <c r="G3" s="261"/>
    </row>
    <row r="4" spans="2:7" ht="12" customHeight="1" thickBot="1" x14ac:dyDescent="0.35">
      <c r="B4" s="151" t="s">
        <v>389</v>
      </c>
      <c r="C4" s="10"/>
      <c r="D4" s="6"/>
      <c r="F4" s="152"/>
      <c r="G4" s="152"/>
    </row>
    <row r="5" spans="2:7" ht="12" customHeight="1" thickBot="1" x14ac:dyDescent="0.35">
      <c r="B5" s="129">
        <v>6</v>
      </c>
      <c r="C5" s="130"/>
      <c r="D5" s="131"/>
      <c r="E5" s="262"/>
      <c r="F5" s="263"/>
      <c r="G5" s="264"/>
    </row>
    <row r="6" spans="2:7" ht="12" customHeight="1" x14ac:dyDescent="0.3">
      <c r="B6" s="12"/>
      <c r="C6" s="13"/>
      <c r="D6" s="115"/>
      <c r="E6" s="121"/>
      <c r="F6" s="16"/>
      <c r="G6" s="17"/>
    </row>
    <row r="7" spans="2:7" ht="12" customHeight="1" x14ac:dyDescent="0.3">
      <c r="B7" s="18" t="s">
        <v>0</v>
      </c>
      <c r="C7" s="19" t="s">
        <v>1</v>
      </c>
      <c r="D7" s="116" t="s">
        <v>2</v>
      </c>
      <c r="E7" s="122" t="s">
        <v>3</v>
      </c>
      <c r="F7" s="22" t="s">
        <v>4</v>
      </c>
      <c r="G7" s="23" t="s">
        <v>5</v>
      </c>
    </row>
    <row r="8" spans="2:7" ht="12" customHeight="1" x14ac:dyDescent="0.3">
      <c r="B8" s="24"/>
      <c r="C8" s="25"/>
      <c r="D8" s="117"/>
      <c r="E8" s="123"/>
      <c r="F8" s="28"/>
      <c r="G8" s="29"/>
    </row>
    <row r="9" spans="2:7" ht="12" customHeight="1" x14ac:dyDescent="0.25">
      <c r="B9" s="30"/>
      <c r="C9" s="133"/>
      <c r="D9" s="134"/>
      <c r="E9" s="135"/>
      <c r="F9" s="136"/>
      <c r="G9" s="137"/>
    </row>
    <row r="10" spans="2:7" ht="12" customHeight="1" x14ac:dyDescent="0.3">
      <c r="B10" s="36">
        <v>6</v>
      </c>
      <c r="C10" s="138" t="s">
        <v>434</v>
      </c>
      <c r="D10" s="118"/>
      <c r="E10" s="124"/>
      <c r="F10" s="40"/>
      <c r="G10" s="41" t="str">
        <f t="shared" ref="G10:G14" si="0">IF(OR(AND(E10="Prov",F10="Sum"),(F10="PC Sum")),". . . . . . . . .00",IF(ISERR(E10*F10),"",IF(E10*F10=0,"",ROUND(E10*F10,2))))</f>
        <v/>
      </c>
    </row>
    <row r="11" spans="2:7" ht="12" customHeight="1" x14ac:dyDescent="0.25">
      <c r="B11" s="42"/>
      <c r="C11" s="139"/>
      <c r="D11" s="118"/>
      <c r="E11" s="124"/>
      <c r="F11" s="44"/>
      <c r="G11" s="41" t="str">
        <f t="shared" si="0"/>
        <v/>
      </c>
    </row>
    <row r="12" spans="2:7" ht="12" customHeight="1" x14ac:dyDescent="0.25">
      <c r="B12" s="42"/>
      <c r="C12" s="139"/>
      <c r="D12" s="118"/>
      <c r="E12" s="124"/>
      <c r="F12" s="44"/>
      <c r="G12" s="41"/>
    </row>
    <row r="13" spans="2:7" ht="12" customHeight="1" x14ac:dyDescent="0.3">
      <c r="B13" s="132">
        <v>6.1</v>
      </c>
      <c r="C13" s="240" t="s">
        <v>412</v>
      </c>
      <c r="D13" s="199"/>
      <c r="E13" s="243"/>
      <c r="F13" s="205"/>
      <c r="G13" s="41" t="str">
        <f t="shared" si="0"/>
        <v/>
      </c>
    </row>
    <row r="14" spans="2:7" ht="12" customHeight="1" x14ac:dyDescent="0.25">
      <c r="B14" s="45"/>
      <c r="C14" s="79"/>
      <c r="D14" s="199"/>
      <c r="E14" s="243"/>
      <c r="F14" s="205"/>
      <c r="G14" s="41" t="str">
        <f t="shared" si="0"/>
        <v/>
      </c>
    </row>
    <row r="15" spans="2:7" ht="36.5" customHeight="1" x14ac:dyDescent="0.25">
      <c r="B15" s="132"/>
      <c r="C15" s="164" t="s">
        <v>435</v>
      </c>
      <c r="D15" s="199" t="s">
        <v>24</v>
      </c>
      <c r="E15" s="243">
        <v>1</v>
      </c>
      <c r="F15" s="205"/>
      <c r="G15" s="41"/>
    </row>
    <row r="16" spans="2:7" ht="12" customHeight="1" x14ac:dyDescent="0.25">
      <c r="B16" s="132"/>
      <c r="C16" s="141"/>
      <c r="D16" s="119"/>
      <c r="E16" s="124"/>
      <c r="F16" s="44"/>
      <c r="G16" s="41"/>
    </row>
    <row r="17" spans="2:7" ht="12" customHeight="1" x14ac:dyDescent="0.25">
      <c r="B17" s="45"/>
      <c r="C17" s="139"/>
      <c r="D17" s="118"/>
      <c r="E17" s="124"/>
      <c r="F17" s="44"/>
      <c r="G17" s="41"/>
    </row>
    <row r="18" spans="2:7" ht="12" customHeight="1" x14ac:dyDescent="0.25">
      <c r="B18" s="132"/>
      <c r="C18" s="141"/>
      <c r="D18" s="119"/>
      <c r="E18" s="124"/>
      <c r="F18" s="44"/>
      <c r="G18" s="41"/>
    </row>
    <row r="19" spans="2:7" ht="12" customHeight="1" x14ac:dyDescent="0.25">
      <c r="B19" s="45"/>
      <c r="C19" s="139"/>
      <c r="D19" s="119"/>
      <c r="E19" s="124"/>
      <c r="F19" s="44"/>
      <c r="G19" s="41"/>
    </row>
    <row r="20" spans="2:7" ht="12" customHeight="1" x14ac:dyDescent="0.25">
      <c r="B20" s="132"/>
      <c r="C20" s="141"/>
      <c r="D20" s="119"/>
      <c r="E20" s="124"/>
      <c r="F20" s="44"/>
      <c r="G20" s="41"/>
    </row>
    <row r="21" spans="2:7" ht="12" customHeight="1" x14ac:dyDescent="0.25">
      <c r="B21" s="45"/>
      <c r="C21" s="139"/>
      <c r="D21" s="119"/>
      <c r="E21" s="124"/>
      <c r="F21" s="44"/>
      <c r="G21" s="41"/>
    </row>
    <row r="22" spans="2:7" ht="12" customHeight="1" x14ac:dyDescent="0.25">
      <c r="B22" s="132"/>
      <c r="C22" s="141"/>
      <c r="D22" s="119"/>
      <c r="E22" s="124"/>
      <c r="F22" s="44"/>
      <c r="G22" s="41"/>
    </row>
    <row r="23" spans="2:7" ht="12" customHeight="1" x14ac:dyDescent="0.25">
      <c r="B23" s="132"/>
      <c r="C23" s="141"/>
      <c r="D23" s="119"/>
      <c r="E23" s="124"/>
      <c r="F23" s="44"/>
      <c r="G23" s="41"/>
    </row>
    <row r="24" spans="2:7" ht="12" customHeight="1" x14ac:dyDescent="0.25">
      <c r="B24" s="132"/>
      <c r="C24" s="141"/>
      <c r="D24" s="119"/>
      <c r="E24" s="124"/>
      <c r="F24" s="44"/>
      <c r="G24" s="41"/>
    </row>
    <row r="25" spans="2:7" ht="12" customHeight="1" x14ac:dyDescent="0.25">
      <c r="B25" s="132"/>
      <c r="C25" s="141"/>
      <c r="D25" s="119"/>
      <c r="E25" s="124"/>
      <c r="F25" s="44"/>
      <c r="G25" s="41"/>
    </row>
    <row r="26" spans="2:7" ht="12" customHeight="1" x14ac:dyDescent="0.25">
      <c r="B26" s="132"/>
      <c r="C26" s="141"/>
      <c r="D26" s="119"/>
      <c r="E26" s="124"/>
      <c r="F26" s="44"/>
      <c r="G26" s="41"/>
    </row>
    <row r="27" spans="2:7" ht="12" customHeight="1" x14ac:dyDescent="0.25">
      <c r="B27" s="132"/>
      <c r="C27" s="141"/>
      <c r="D27" s="119"/>
      <c r="E27" s="124"/>
      <c r="F27" s="44"/>
      <c r="G27" s="41"/>
    </row>
    <row r="28" spans="2:7" ht="12" customHeight="1" x14ac:dyDescent="0.25">
      <c r="B28" s="132"/>
      <c r="C28" s="141"/>
      <c r="D28" s="119"/>
      <c r="E28" s="124"/>
      <c r="F28" s="44"/>
      <c r="G28" s="41"/>
    </row>
    <row r="29" spans="2:7" ht="12" customHeight="1" x14ac:dyDescent="0.25">
      <c r="B29" s="132"/>
      <c r="C29" s="141"/>
      <c r="D29" s="119"/>
      <c r="E29" s="124"/>
      <c r="F29" s="44"/>
      <c r="G29" s="41"/>
    </row>
    <row r="30" spans="2:7" ht="12" customHeight="1" x14ac:dyDescent="0.25">
      <c r="B30" s="45"/>
      <c r="C30" s="139"/>
      <c r="D30" s="119"/>
      <c r="E30" s="124"/>
      <c r="F30" s="44"/>
      <c r="G30" s="41"/>
    </row>
    <row r="31" spans="2:7" ht="12" customHeight="1" x14ac:dyDescent="0.25">
      <c r="B31" s="132"/>
      <c r="C31" s="141"/>
      <c r="D31" s="119"/>
      <c r="E31" s="124"/>
      <c r="F31" s="44"/>
      <c r="G31" s="41"/>
    </row>
    <row r="32" spans="2:7" ht="12" customHeight="1" x14ac:dyDescent="0.25">
      <c r="B32" s="132"/>
      <c r="C32" s="141"/>
      <c r="D32" s="119"/>
      <c r="E32" s="124"/>
      <c r="F32" s="44"/>
      <c r="G32" s="41"/>
    </row>
    <row r="33" spans="2:7" ht="12" customHeight="1" x14ac:dyDescent="0.25">
      <c r="B33" s="132"/>
      <c r="C33" s="141"/>
      <c r="D33" s="119"/>
      <c r="E33" s="124"/>
      <c r="F33" s="44"/>
      <c r="G33" s="41"/>
    </row>
    <row r="34" spans="2:7" ht="12" customHeight="1" x14ac:dyDescent="0.25">
      <c r="B34" s="132"/>
      <c r="C34" s="141"/>
      <c r="D34" s="119"/>
      <c r="E34" s="124"/>
      <c r="F34" s="44"/>
      <c r="G34" s="41"/>
    </row>
    <row r="35" spans="2:7" ht="12" customHeight="1" x14ac:dyDescent="0.25">
      <c r="B35" s="132"/>
      <c r="C35" s="141"/>
      <c r="D35" s="119"/>
      <c r="E35" s="124"/>
      <c r="F35" s="44"/>
      <c r="G35" s="41"/>
    </row>
    <row r="36" spans="2:7" ht="12" customHeight="1" x14ac:dyDescent="0.25">
      <c r="B36" s="132"/>
      <c r="C36" s="141"/>
      <c r="D36" s="119"/>
      <c r="E36" s="124"/>
      <c r="F36" s="44"/>
      <c r="G36" s="41"/>
    </row>
    <row r="37" spans="2:7" ht="12" customHeight="1" x14ac:dyDescent="0.25">
      <c r="B37" s="132"/>
      <c r="C37" s="141"/>
      <c r="D37" s="119"/>
      <c r="E37" s="124"/>
      <c r="F37" s="44"/>
      <c r="G37" s="41"/>
    </row>
    <row r="38" spans="2:7" ht="12" customHeight="1" x14ac:dyDescent="0.25">
      <c r="B38" s="132"/>
      <c r="C38" s="141"/>
      <c r="D38" s="119"/>
      <c r="E38" s="124"/>
      <c r="F38" s="44"/>
      <c r="G38" s="41"/>
    </row>
    <row r="39" spans="2:7" ht="12" customHeight="1" x14ac:dyDescent="0.25">
      <c r="B39" s="132"/>
      <c r="C39" s="141"/>
      <c r="D39" s="119"/>
      <c r="E39" s="124"/>
      <c r="F39" s="44"/>
      <c r="G39" s="41"/>
    </row>
    <row r="40" spans="2:7" ht="12" customHeight="1" x14ac:dyDescent="0.25">
      <c r="B40" s="45"/>
      <c r="C40" s="139"/>
      <c r="D40" s="119"/>
      <c r="E40" s="124"/>
      <c r="F40" s="44"/>
      <c r="G40" s="41"/>
    </row>
    <row r="41" spans="2:7" ht="12" customHeight="1" x14ac:dyDescent="0.25">
      <c r="B41" s="132"/>
      <c r="C41" s="141"/>
      <c r="D41" s="119"/>
      <c r="E41" s="124"/>
      <c r="F41" s="44"/>
      <c r="G41" s="41"/>
    </row>
    <row r="42" spans="2:7" ht="12" customHeight="1" x14ac:dyDescent="0.25">
      <c r="B42" s="132"/>
      <c r="C42" s="141"/>
      <c r="D42" s="119"/>
      <c r="E42" s="124"/>
      <c r="F42" s="44"/>
      <c r="G42" s="41"/>
    </row>
    <row r="43" spans="2:7" ht="12" customHeight="1" x14ac:dyDescent="0.25">
      <c r="B43" s="132"/>
      <c r="C43" s="141"/>
      <c r="D43" s="119"/>
      <c r="E43" s="124"/>
      <c r="F43" s="44"/>
      <c r="G43" s="41"/>
    </row>
    <row r="44" spans="2:7" ht="12" customHeight="1" x14ac:dyDescent="0.25">
      <c r="B44" s="132"/>
      <c r="C44" s="141"/>
      <c r="D44" s="119"/>
      <c r="E44" s="124"/>
      <c r="F44" s="44"/>
      <c r="G44" s="41"/>
    </row>
    <row r="45" spans="2:7" ht="12" customHeight="1" x14ac:dyDescent="0.25">
      <c r="B45" s="132"/>
      <c r="C45" s="141"/>
      <c r="D45" s="119"/>
      <c r="E45" s="124"/>
      <c r="F45" s="44"/>
      <c r="G45" s="41"/>
    </row>
    <row r="46" spans="2:7" ht="12" customHeight="1" x14ac:dyDescent="0.25">
      <c r="B46" s="45"/>
      <c r="C46" s="139"/>
      <c r="D46" s="118"/>
      <c r="E46" s="124"/>
      <c r="F46" s="44"/>
      <c r="G46" s="41"/>
    </row>
    <row r="47" spans="2:7" ht="12" customHeight="1" x14ac:dyDescent="0.25">
      <c r="B47" s="132"/>
      <c r="C47" s="141"/>
      <c r="D47" s="119"/>
      <c r="E47" s="124"/>
      <c r="F47" s="44"/>
      <c r="G47" s="41"/>
    </row>
    <row r="48" spans="2:7" ht="12" customHeight="1" x14ac:dyDescent="0.25">
      <c r="B48" s="45"/>
      <c r="C48" s="139"/>
      <c r="D48" s="118"/>
      <c r="E48" s="124"/>
      <c r="F48" s="44"/>
      <c r="G48" s="41"/>
    </row>
    <row r="49" spans="2:7" ht="12" customHeight="1" x14ac:dyDescent="0.25">
      <c r="B49" s="45"/>
      <c r="C49" s="139"/>
      <c r="D49" s="118"/>
      <c r="E49" s="124"/>
      <c r="F49" s="44"/>
      <c r="G49" s="41"/>
    </row>
    <row r="50" spans="2:7" ht="12" customHeight="1" x14ac:dyDescent="0.25">
      <c r="B50" s="45"/>
      <c r="C50" s="139"/>
      <c r="D50" s="118"/>
      <c r="E50" s="124"/>
      <c r="F50" s="44"/>
      <c r="G50" s="41"/>
    </row>
    <row r="51" spans="2:7" ht="12" customHeight="1" x14ac:dyDescent="0.25">
      <c r="B51" s="45"/>
      <c r="C51" s="139"/>
      <c r="D51" s="118"/>
      <c r="E51" s="124"/>
      <c r="F51" s="44"/>
      <c r="G51" s="41"/>
    </row>
    <row r="52" spans="2:7" ht="12" customHeight="1" x14ac:dyDescent="0.25">
      <c r="B52" s="45"/>
      <c r="C52" s="139"/>
      <c r="D52" s="118"/>
      <c r="E52" s="124"/>
      <c r="F52" s="44"/>
      <c r="G52" s="41"/>
    </row>
    <row r="53" spans="2:7" ht="12" customHeight="1" x14ac:dyDescent="0.25">
      <c r="B53" s="45"/>
      <c r="C53" s="139"/>
      <c r="D53" s="118"/>
      <c r="E53" s="124"/>
      <c r="F53" s="44"/>
      <c r="G53" s="41"/>
    </row>
    <row r="54" spans="2:7" ht="12" customHeight="1" x14ac:dyDescent="0.25">
      <c r="B54" s="132"/>
      <c r="C54" s="141"/>
      <c r="D54" s="119"/>
      <c r="E54" s="124"/>
      <c r="F54" s="44"/>
      <c r="G54" s="41"/>
    </row>
    <row r="55" spans="2:7" ht="12" customHeight="1" x14ac:dyDescent="0.25">
      <c r="B55" s="45"/>
      <c r="C55" s="139"/>
      <c r="D55" s="119"/>
      <c r="E55" s="124"/>
      <c r="F55" s="44"/>
      <c r="G55" s="41"/>
    </row>
    <row r="56" spans="2:7" ht="12" customHeight="1" x14ac:dyDescent="0.25">
      <c r="B56" s="132"/>
      <c r="C56" s="141"/>
      <c r="D56" s="119"/>
      <c r="E56" s="124"/>
      <c r="F56" s="44"/>
      <c r="G56" s="41"/>
    </row>
    <row r="57" spans="2:7" ht="12" customHeight="1" x14ac:dyDescent="0.25">
      <c r="B57" s="45"/>
      <c r="C57" s="139"/>
      <c r="D57" s="119"/>
      <c r="E57" s="124"/>
      <c r="F57" s="44"/>
      <c r="G57" s="41"/>
    </row>
    <row r="58" spans="2:7" ht="12" customHeight="1" x14ac:dyDescent="0.25">
      <c r="B58" s="132"/>
      <c r="C58" s="141"/>
      <c r="D58" s="119"/>
      <c r="E58" s="124"/>
      <c r="F58" s="44"/>
      <c r="G58" s="41"/>
    </row>
    <row r="59" spans="2:7" ht="12" customHeight="1" x14ac:dyDescent="0.25">
      <c r="B59" s="45"/>
      <c r="C59" s="139"/>
      <c r="D59" s="119"/>
      <c r="E59" s="124"/>
      <c r="F59" s="44"/>
      <c r="G59" s="41"/>
    </row>
    <row r="60" spans="2:7" ht="12" customHeight="1" x14ac:dyDescent="0.25">
      <c r="B60" s="132"/>
      <c r="C60" s="141"/>
      <c r="D60" s="119"/>
      <c r="E60" s="124"/>
      <c r="F60" s="44"/>
      <c r="G60" s="41"/>
    </row>
    <row r="61" spans="2:7" ht="12" customHeight="1" x14ac:dyDescent="0.25">
      <c r="B61" s="45"/>
      <c r="C61" s="139"/>
      <c r="D61" s="119"/>
      <c r="E61" s="124"/>
      <c r="F61" s="44"/>
      <c r="G61" s="41"/>
    </row>
    <row r="62" spans="2:7" ht="12" customHeight="1" x14ac:dyDescent="0.25">
      <c r="B62" s="42"/>
      <c r="C62" s="140"/>
      <c r="D62" s="118"/>
      <c r="E62" s="124"/>
      <c r="F62" s="44"/>
      <c r="G62" s="41"/>
    </row>
    <row r="63" spans="2:7" x14ac:dyDescent="0.25">
      <c r="B63" s="183"/>
      <c r="C63" s="184"/>
      <c r="D63" s="190"/>
      <c r="E63" s="191"/>
      <c r="F63" s="187"/>
      <c r="G63" s="173"/>
    </row>
    <row r="64" spans="2:7" ht="13" x14ac:dyDescent="0.3">
      <c r="B64" s="179"/>
      <c r="C64" s="5" t="s">
        <v>413</v>
      </c>
      <c r="D64" s="118"/>
      <c r="E64" s="125"/>
      <c r="F64" s="44"/>
      <c r="G64" s="180"/>
    </row>
    <row r="65" spans="2:7" x14ac:dyDescent="0.25">
      <c r="B65" s="188"/>
      <c r="C65" s="189"/>
      <c r="D65" s="120"/>
      <c r="E65" s="192"/>
      <c r="F65" s="52"/>
      <c r="G65" s="182"/>
    </row>
  </sheetData>
  <mergeCells count="2">
    <mergeCell ref="B3:G3"/>
    <mergeCell ref="E5:G5"/>
  </mergeCells>
  <pageMargins left="0.7" right="0.7" top="0.75" bottom="0.75" header="0.3" footer="0.3"/>
  <pageSetup paperSize="9" scale="8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0488F-CAAB-4560-B24D-E5F40E31708B}">
  <dimension ref="A1:N39"/>
  <sheetViews>
    <sheetView view="pageBreakPreview" topLeftCell="A23" zoomScaleNormal="100" zoomScaleSheetLayoutView="100" workbookViewId="0">
      <selection activeCell="A32" sqref="A32"/>
    </sheetView>
  </sheetViews>
  <sheetFormatPr defaultColWidth="9.08984375" defaultRowHeight="12.5" x14ac:dyDescent="0.25"/>
  <cols>
    <col min="1" max="1" width="10.6328125" style="2" customWidth="1"/>
    <col min="2" max="2" width="87.08984375" style="2" customWidth="1"/>
    <col min="3" max="3" width="12.81640625" style="2" customWidth="1"/>
    <col min="4" max="4" width="13.36328125" style="2" customWidth="1"/>
    <col min="5" max="5" width="18.36328125" style="4" customWidth="1"/>
    <col min="6" max="248" width="9.08984375" style="2"/>
    <col min="249" max="249" width="10.6328125" style="2" customWidth="1"/>
    <col min="250" max="250" width="6.6328125" style="2" customWidth="1"/>
    <col min="251" max="252" width="3.6328125" style="2" customWidth="1"/>
    <col min="253" max="253" width="32.6328125" style="2" customWidth="1"/>
    <col min="254" max="254" width="6.6328125" style="2" customWidth="1"/>
    <col min="255" max="255" width="9.6328125" style="2" customWidth="1"/>
    <col min="256" max="256" width="10.6328125" style="2" customWidth="1"/>
    <col min="257" max="257" width="15.6328125" style="2" customWidth="1"/>
    <col min="258" max="504" width="9.08984375" style="2"/>
    <col min="505" max="505" width="10.6328125" style="2" customWidth="1"/>
    <col min="506" max="506" width="6.6328125" style="2" customWidth="1"/>
    <col min="507" max="508" width="3.6328125" style="2" customWidth="1"/>
    <col min="509" max="509" width="32.6328125" style="2" customWidth="1"/>
    <col min="510" max="510" width="6.6328125" style="2" customWidth="1"/>
    <col min="511" max="511" width="9.6328125" style="2" customWidth="1"/>
    <col min="512" max="512" width="10.6328125" style="2" customWidth="1"/>
    <col min="513" max="513" width="15.6328125" style="2" customWidth="1"/>
    <col min="514" max="760" width="9.08984375" style="2"/>
    <col min="761" max="761" width="10.6328125" style="2" customWidth="1"/>
    <col min="762" max="762" width="6.6328125" style="2" customWidth="1"/>
    <col min="763" max="764" width="3.6328125" style="2" customWidth="1"/>
    <col min="765" max="765" width="32.6328125" style="2" customWidth="1"/>
    <col min="766" max="766" width="6.6328125" style="2" customWidth="1"/>
    <col min="767" max="767" width="9.6328125" style="2" customWidth="1"/>
    <col min="768" max="768" width="10.6328125" style="2" customWidth="1"/>
    <col min="769" max="769" width="15.6328125" style="2" customWidth="1"/>
    <col min="770" max="1016" width="9.08984375" style="2"/>
    <col min="1017" max="1017" width="10.6328125" style="2" customWidth="1"/>
    <col min="1018" max="1018" width="6.6328125" style="2" customWidth="1"/>
    <col min="1019" max="1020" width="3.6328125" style="2" customWidth="1"/>
    <col min="1021" max="1021" width="32.6328125" style="2" customWidth="1"/>
    <col min="1022" max="1022" width="6.6328125" style="2" customWidth="1"/>
    <col min="1023" max="1023" width="9.6328125" style="2" customWidth="1"/>
    <col min="1024" max="1024" width="10.6328125" style="2" customWidth="1"/>
    <col min="1025" max="1025" width="15.6328125" style="2" customWidth="1"/>
    <col min="1026" max="1272" width="9.08984375" style="2"/>
    <col min="1273" max="1273" width="10.6328125" style="2" customWidth="1"/>
    <col min="1274" max="1274" width="6.6328125" style="2" customWidth="1"/>
    <col min="1275" max="1276" width="3.6328125" style="2" customWidth="1"/>
    <col min="1277" max="1277" width="32.6328125" style="2" customWidth="1"/>
    <col min="1278" max="1278" width="6.6328125" style="2" customWidth="1"/>
    <col min="1279" max="1279" width="9.6328125" style="2" customWidth="1"/>
    <col min="1280" max="1280" width="10.6328125" style="2" customWidth="1"/>
    <col min="1281" max="1281" width="15.6328125" style="2" customWidth="1"/>
    <col min="1282" max="1528" width="9.08984375" style="2"/>
    <col min="1529" max="1529" width="10.6328125" style="2" customWidth="1"/>
    <col min="1530" max="1530" width="6.6328125" style="2" customWidth="1"/>
    <col min="1531" max="1532" width="3.6328125" style="2" customWidth="1"/>
    <col min="1533" max="1533" width="32.6328125" style="2" customWidth="1"/>
    <col min="1534" max="1534" width="6.6328125" style="2" customWidth="1"/>
    <col min="1535" max="1535" width="9.6328125" style="2" customWidth="1"/>
    <col min="1536" max="1536" width="10.6328125" style="2" customWidth="1"/>
    <col min="1537" max="1537" width="15.6328125" style="2" customWidth="1"/>
    <col min="1538" max="1784" width="9.08984375" style="2"/>
    <col min="1785" max="1785" width="10.6328125" style="2" customWidth="1"/>
    <col min="1786" max="1786" width="6.6328125" style="2" customWidth="1"/>
    <col min="1787" max="1788" width="3.6328125" style="2" customWidth="1"/>
    <col min="1789" max="1789" width="32.6328125" style="2" customWidth="1"/>
    <col min="1790" max="1790" width="6.6328125" style="2" customWidth="1"/>
    <col min="1791" max="1791" width="9.6328125" style="2" customWidth="1"/>
    <col min="1792" max="1792" width="10.6328125" style="2" customWidth="1"/>
    <col min="1793" max="1793" width="15.6328125" style="2" customWidth="1"/>
    <col min="1794" max="2040" width="9.08984375" style="2"/>
    <col min="2041" max="2041" width="10.6328125" style="2" customWidth="1"/>
    <col min="2042" max="2042" width="6.6328125" style="2" customWidth="1"/>
    <col min="2043" max="2044" width="3.6328125" style="2" customWidth="1"/>
    <col min="2045" max="2045" width="32.6328125" style="2" customWidth="1"/>
    <col min="2046" max="2046" width="6.6328125" style="2" customWidth="1"/>
    <col min="2047" max="2047" width="9.6328125" style="2" customWidth="1"/>
    <col min="2048" max="2048" width="10.6328125" style="2" customWidth="1"/>
    <col min="2049" max="2049" width="15.6328125" style="2" customWidth="1"/>
    <col min="2050" max="2296" width="9.08984375" style="2"/>
    <col min="2297" max="2297" width="10.6328125" style="2" customWidth="1"/>
    <col min="2298" max="2298" width="6.6328125" style="2" customWidth="1"/>
    <col min="2299" max="2300" width="3.6328125" style="2" customWidth="1"/>
    <col min="2301" max="2301" width="32.6328125" style="2" customWidth="1"/>
    <col min="2302" max="2302" width="6.6328125" style="2" customWidth="1"/>
    <col min="2303" max="2303" width="9.6328125" style="2" customWidth="1"/>
    <col min="2304" max="2304" width="10.6328125" style="2" customWidth="1"/>
    <col min="2305" max="2305" width="15.6328125" style="2" customWidth="1"/>
    <col min="2306" max="2552" width="9.08984375" style="2"/>
    <col min="2553" max="2553" width="10.6328125" style="2" customWidth="1"/>
    <col min="2554" max="2554" width="6.6328125" style="2" customWidth="1"/>
    <col min="2555" max="2556" width="3.6328125" style="2" customWidth="1"/>
    <col min="2557" max="2557" width="32.6328125" style="2" customWidth="1"/>
    <col min="2558" max="2558" width="6.6328125" style="2" customWidth="1"/>
    <col min="2559" max="2559" width="9.6328125" style="2" customWidth="1"/>
    <col min="2560" max="2560" width="10.6328125" style="2" customWidth="1"/>
    <col min="2561" max="2561" width="15.6328125" style="2" customWidth="1"/>
    <col min="2562" max="2808" width="9.08984375" style="2"/>
    <col min="2809" max="2809" width="10.6328125" style="2" customWidth="1"/>
    <col min="2810" max="2810" width="6.6328125" style="2" customWidth="1"/>
    <col min="2811" max="2812" width="3.6328125" style="2" customWidth="1"/>
    <col min="2813" max="2813" width="32.6328125" style="2" customWidth="1"/>
    <col min="2814" max="2814" width="6.6328125" style="2" customWidth="1"/>
    <col min="2815" max="2815" width="9.6328125" style="2" customWidth="1"/>
    <col min="2816" max="2816" width="10.6328125" style="2" customWidth="1"/>
    <col min="2817" max="2817" width="15.6328125" style="2" customWidth="1"/>
    <col min="2818" max="3064" width="9.08984375" style="2"/>
    <col min="3065" max="3065" width="10.6328125" style="2" customWidth="1"/>
    <col min="3066" max="3066" width="6.6328125" style="2" customWidth="1"/>
    <col min="3067" max="3068" width="3.6328125" style="2" customWidth="1"/>
    <col min="3069" max="3069" width="32.6328125" style="2" customWidth="1"/>
    <col min="3070" max="3070" width="6.6328125" style="2" customWidth="1"/>
    <col min="3071" max="3071" width="9.6328125" style="2" customWidth="1"/>
    <col min="3072" max="3072" width="10.6328125" style="2" customWidth="1"/>
    <col min="3073" max="3073" width="15.6328125" style="2" customWidth="1"/>
    <col min="3074" max="3320" width="9.08984375" style="2"/>
    <col min="3321" max="3321" width="10.6328125" style="2" customWidth="1"/>
    <col min="3322" max="3322" width="6.6328125" style="2" customWidth="1"/>
    <col min="3323" max="3324" width="3.6328125" style="2" customWidth="1"/>
    <col min="3325" max="3325" width="32.6328125" style="2" customWidth="1"/>
    <col min="3326" max="3326" width="6.6328125" style="2" customWidth="1"/>
    <col min="3327" max="3327" width="9.6328125" style="2" customWidth="1"/>
    <col min="3328" max="3328" width="10.6328125" style="2" customWidth="1"/>
    <col min="3329" max="3329" width="15.6328125" style="2" customWidth="1"/>
    <col min="3330" max="3576" width="9.08984375" style="2"/>
    <col min="3577" max="3577" width="10.6328125" style="2" customWidth="1"/>
    <col min="3578" max="3578" width="6.6328125" style="2" customWidth="1"/>
    <col min="3579" max="3580" width="3.6328125" style="2" customWidth="1"/>
    <col min="3581" max="3581" width="32.6328125" style="2" customWidth="1"/>
    <col min="3582" max="3582" width="6.6328125" style="2" customWidth="1"/>
    <col min="3583" max="3583" width="9.6328125" style="2" customWidth="1"/>
    <col min="3584" max="3584" width="10.6328125" style="2" customWidth="1"/>
    <col min="3585" max="3585" width="15.6328125" style="2" customWidth="1"/>
    <col min="3586" max="3832" width="9.08984375" style="2"/>
    <col min="3833" max="3833" width="10.6328125" style="2" customWidth="1"/>
    <col min="3834" max="3834" width="6.6328125" style="2" customWidth="1"/>
    <col min="3835" max="3836" width="3.6328125" style="2" customWidth="1"/>
    <col min="3837" max="3837" width="32.6328125" style="2" customWidth="1"/>
    <col min="3838" max="3838" width="6.6328125" style="2" customWidth="1"/>
    <col min="3839" max="3839" width="9.6328125" style="2" customWidth="1"/>
    <col min="3840" max="3840" width="10.6328125" style="2" customWidth="1"/>
    <col min="3841" max="3841" width="15.6328125" style="2" customWidth="1"/>
    <col min="3842" max="4088" width="9.08984375" style="2"/>
    <col min="4089" max="4089" width="10.6328125" style="2" customWidth="1"/>
    <col min="4090" max="4090" width="6.6328125" style="2" customWidth="1"/>
    <col min="4091" max="4092" width="3.6328125" style="2" customWidth="1"/>
    <col min="4093" max="4093" width="32.6328125" style="2" customWidth="1"/>
    <col min="4094" max="4094" width="6.6328125" style="2" customWidth="1"/>
    <col min="4095" max="4095" width="9.6328125" style="2" customWidth="1"/>
    <col min="4096" max="4096" width="10.6328125" style="2" customWidth="1"/>
    <col min="4097" max="4097" width="15.6328125" style="2" customWidth="1"/>
    <col min="4098" max="4344" width="9.08984375" style="2"/>
    <col min="4345" max="4345" width="10.6328125" style="2" customWidth="1"/>
    <col min="4346" max="4346" width="6.6328125" style="2" customWidth="1"/>
    <col min="4347" max="4348" width="3.6328125" style="2" customWidth="1"/>
    <col min="4349" max="4349" width="32.6328125" style="2" customWidth="1"/>
    <col min="4350" max="4350" width="6.6328125" style="2" customWidth="1"/>
    <col min="4351" max="4351" width="9.6328125" style="2" customWidth="1"/>
    <col min="4352" max="4352" width="10.6328125" style="2" customWidth="1"/>
    <col min="4353" max="4353" width="15.6328125" style="2" customWidth="1"/>
    <col min="4354" max="4600" width="9.08984375" style="2"/>
    <col min="4601" max="4601" width="10.6328125" style="2" customWidth="1"/>
    <col min="4602" max="4602" width="6.6328125" style="2" customWidth="1"/>
    <col min="4603" max="4604" width="3.6328125" style="2" customWidth="1"/>
    <col min="4605" max="4605" width="32.6328125" style="2" customWidth="1"/>
    <col min="4606" max="4606" width="6.6328125" style="2" customWidth="1"/>
    <col min="4607" max="4607" width="9.6328125" style="2" customWidth="1"/>
    <col min="4608" max="4608" width="10.6328125" style="2" customWidth="1"/>
    <col min="4609" max="4609" width="15.6328125" style="2" customWidth="1"/>
    <col min="4610" max="4856" width="9.08984375" style="2"/>
    <col min="4857" max="4857" width="10.6328125" style="2" customWidth="1"/>
    <col min="4858" max="4858" width="6.6328125" style="2" customWidth="1"/>
    <col min="4859" max="4860" width="3.6328125" style="2" customWidth="1"/>
    <col min="4861" max="4861" width="32.6328125" style="2" customWidth="1"/>
    <col min="4862" max="4862" width="6.6328125" style="2" customWidth="1"/>
    <col min="4863" max="4863" width="9.6328125" style="2" customWidth="1"/>
    <col min="4864" max="4864" width="10.6328125" style="2" customWidth="1"/>
    <col min="4865" max="4865" width="15.6328125" style="2" customWidth="1"/>
    <col min="4866" max="5112" width="9.08984375" style="2"/>
    <col min="5113" max="5113" width="10.6328125" style="2" customWidth="1"/>
    <col min="5114" max="5114" width="6.6328125" style="2" customWidth="1"/>
    <col min="5115" max="5116" width="3.6328125" style="2" customWidth="1"/>
    <col min="5117" max="5117" width="32.6328125" style="2" customWidth="1"/>
    <col min="5118" max="5118" width="6.6328125" style="2" customWidth="1"/>
    <col min="5119" max="5119" width="9.6328125" style="2" customWidth="1"/>
    <col min="5120" max="5120" width="10.6328125" style="2" customWidth="1"/>
    <col min="5121" max="5121" width="15.6328125" style="2" customWidth="1"/>
    <col min="5122" max="5368" width="9.08984375" style="2"/>
    <col min="5369" max="5369" width="10.6328125" style="2" customWidth="1"/>
    <col min="5370" max="5370" width="6.6328125" style="2" customWidth="1"/>
    <col min="5371" max="5372" width="3.6328125" style="2" customWidth="1"/>
    <col min="5373" max="5373" width="32.6328125" style="2" customWidth="1"/>
    <col min="5374" max="5374" width="6.6328125" style="2" customWidth="1"/>
    <col min="5375" max="5375" width="9.6328125" style="2" customWidth="1"/>
    <col min="5376" max="5376" width="10.6328125" style="2" customWidth="1"/>
    <col min="5377" max="5377" width="15.6328125" style="2" customWidth="1"/>
    <col min="5378" max="5624" width="9.08984375" style="2"/>
    <col min="5625" max="5625" width="10.6328125" style="2" customWidth="1"/>
    <col min="5626" max="5626" width="6.6328125" style="2" customWidth="1"/>
    <col min="5627" max="5628" width="3.6328125" style="2" customWidth="1"/>
    <col min="5629" max="5629" width="32.6328125" style="2" customWidth="1"/>
    <col min="5630" max="5630" width="6.6328125" style="2" customWidth="1"/>
    <col min="5631" max="5631" width="9.6328125" style="2" customWidth="1"/>
    <col min="5632" max="5632" width="10.6328125" style="2" customWidth="1"/>
    <col min="5633" max="5633" width="15.6328125" style="2" customWidth="1"/>
    <col min="5634" max="5880" width="9.08984375" style="2"/>
    <col min="5881" max="5881" width="10.6328125" style="2" customWidth="1"/>
    <col min="5882" max="5882" width="6.6328125" style="2" customWidth="1"/>
    <col min="5883" max="5884" width="3.6328125" style="2" customWidth="1"/>
    <col min="5885" max="5885" width="32.6328125" style="2" customWidth="1"/>
    <col min="5886" max="5886" width="6.6328125" style="2" customWidth="1"/>
    <col min="5887" max="5887" width="9.6328125" style="2" customWidth="1"/>
    <col min="5888" max="5888" width="10.6328125" style="2" customWidth="1"/>
    <col min="5889" max="5889" width="15.6328125" style="2" customWidth="1"/>
    <col min="5890" max="6136" width="9.08984375" style="2"/>
    <col min="6137" max="6137" width="10.6328125" style="2" customWidth="1"/>
    <col min="6138" max="6138" width="6.6328125" style="2" customWidth="1"/>
    <col min="6139" max="6140" width="3.6328125" style="2" customWidth="1"/>
    <col min="6141" max="6141" width="32.6328125" style="2" customWidth="1"/>
    <col min="6142" max="6142" width="6.6328125" style="2" customWidth="1"/>
    <col min="6143" max="6143" width="9.6328125" style="2" customWidth="1"/>
    <col min="6144" max="6144" width="10.6328125" style="2" customWidth="1"/>
    <col min="6145" max="6145" width="15.6328125" style="2" customWidth="1"/>
    <col min="6146" max="6392" width="9.08984375" style="2"/>
    <col min="6393" max="6393" width="10.6328125" style="2" customWidth="1"/>
    <col min="6394" max="6394" width="6.6328125" style="2" customWidth="1"/>
    <col min="6395" max="6396" width="3.6328125" style="2" customWidth="1"/>
    <col min="6397" max="6397" width="32.6328125" style="2" customWidth="1"/>
    <col min="6398" max="6398" width="6.6328125" style="2" customWidth="1"/>
    <col min="6399" max="6399" width="9.6328125" style="2" customWidth="1"/>
    <col min="6400" max="6400" width="10.6328125" style="2" customWidth="1"/>
    <col min="6401" max="6401" width="15.6328125" style="2" customWidth="1"/>
    <col min="6402" max="6648" width="9.08984375" style="2"/>
    <col min="6649" max="6649" width="10.6328125" style="2" customWidth="1"/>
    <col min="6650" max="6650" width="6.6328125" style="2" customWidth="1"/>
    <col min="6651" max="6652" width="3.6328125" style="2" customWidth="1"/>
    <col min="6653" max="6653" width="32.6328125" style="2" customWidth="1"/>
    <col min="6654" max="6654" width="6.6328125" style="2" customWidth="1"/>
    <col min="6655" max="6655" width="9.6328125" style="2" customWidth="1"/>
    <col min="6656" max="6656" width="10.6328125" style="2" customWidth="1"/>
    <col min="6657" max="6657" width="15.6328125" style="2" customWidth="1"/>
    <col min="6658" max="6904" width="9.08984375" style="2"/>
    <col min="6905" max="6905" width="10.6328125" style="2" customWidth="1"/>
    <col min="6906" max="6906" width="6.6328125" style="2" customWidth="1"/>
    <col min="6907" max="6908" width="3.6328125" style="2" customWidth="1"/>
    <col min="6909" max="6909" width="32.6328125" style="2" customWidth="1"/>
    <col min="6910" max="6910" width="6.6328125" style="2" customWidth="1"/>
    <col min="6911" max="6911" width="9.6328125" style="2" customWidth="1"/>
    <col min="6912" max="6912" width="10.6328125" style="2" customWidth="1"/>
    <col min="6913" max="6913" width="15.6328125" style="2" customWidth="1"/>
    <col min="6914" max="7160" width="9.08984375" style="2"/>
    <col min="7161" max="7161" width="10.6328125" style="2" customWidth="1"/>
    <col min="7162" max="7162" width="6.6328125" style="2" customWidth="1"/>
    <col min="7163" max="7164" width="3.6328125" style="2" customWidth="1"/>
    <col min="7165" max="7165" width="32.6328125" style="2" customWidth="1"/>
    <col min="7166" max="7166" width="6.6328125" style="2" customWidth="1"/>
    <col min="7167" max="7167" width="9.6328125" style="2" customWidth="1"/>
    <col min="7168" max="7168" width="10.6328125" style="2" customWidth="1"/>
    <col min="7169" max="7169" width="15.6328125" style="2" customWidth="1"/>
    <col min="7170" max="7416" width="9.08984375" style="2"/>
    <col min="7417" max="7417" width="10.6328125" style="2" customWidth="1"/>
    <col min="7418" max="7418" width="6.6328125" style="2" customWidth="1"/>
    <col min="7419" max="7420" width="3.6328125" style="2" customWidth="1"/>
    <col min="7421" max="7421" width="32.6328125" style="2" customWidth="1"/>
    <col min="7422" max="7422" width="6.6328125" style="2" customWidth="1"/>
    <col min="7423" max="7423" width="9.6328125" style="2" customWidth="1"/>
    <col min="7424" max="7424" width="10.6328125" style="2" customWidth="1"/>
    <col min="7425" max="7425" width="15.6328125" style="2" customWidth="1"/>
    <col min="7426" max="7672" width="9.08984375" style="2"/>
    <col min="7673" max="7673" width="10.6328125" style="2" customWidth="1"/>
    <col min="7674" max="7674" width="6.6328125" style="2" customWidth="1"/>
    <col min="7675" max="7676" width="3.6328125" style="2" customWidth="1"/>
    <col min="7677" max="7677" width="32.6328125" style="2" customWidth="1"/>
    <col min="7678" max="7678" width="6.6328125" style="2" customWidth="1"/>
    <col min="7679" max="7679" width="9.6328125" style="2" customWidth="1"/>
    <col min="7680" max="7680" width="10.6328125" style="2" customWidth="1"/>
    <col min="7681" max="7681" width="15.6328125" style="2" customWidth="1"/>
    <col min="7682" max="7928" width="9.08984375" style="2"/>
    <col min="7929" max="7929" width="10.6328125" style="2" customWidth="1"/>
    <col min="7930" max="7930" width="6.6328125" style="2" customWidth="1"/>
    <col min="7931" max="7932" width="3.6328125" style="2" customWidth="1"/>
    <col min="7933" max="7933" width="32.6328125" style="2" customWidth="1"/>
    <col min="7934" max="7934" width="6.6328125" style="2" customWidth="1"/>
    <col min="7935" max="7935" width="9.6328125" style="2" customWidth="1"/>
    <col min="7936" max="7936" width="10.6328125" style="2" customWidth="1"/>
    <col min="7937" max="7937" width="15.6328125" style="2" customWidth="1"/>
    <col min="7938" max="8184" width="9.08984375" style="2"/>
    <col min="8185" max="8185" width="10.6328125" style="2" customWidth="1"/>
    <col min="8186" max="8186" width="6.6328125" style="2" customWidth="1"/>
    <col min="8187" max="8188" width="3.6328125" style="2" customWidth="1"/>
    <col min="8189" max="8189" width="32.6328125" style="2" customWidth="1"/>
    <col min="8190" max="8190" width="6.6328125" style="2" customWidth="1"/>
    <col min="8191" max="8191" width="9.6328125" style="2" customWidth="1"/>
    <col min="8192" max="8192" width="10.6328125" style="2" customWidth="1"/>
    <col min="8193" max="8193" width="15.6328125" style="2" customWidth="1"/>
    <col min="8194" max="8440" width="9.08984375" style="2"/>
    <col min="8441" max="8441" width="10.6328125" style="2" customWidth="1"/>
    <col min="8442" max="8442" width="6.6328125" style="2" customWidth="1"/>
    <col min="8443" max="8444" width="3.6328125" style="2" customWidth="1"/>
    <col min="8445" max="8445" width="32.6328125" style="2" customWidth="1"/>
    <col min="8446" max="8446" width="6.6328125" style="2" customWidth="1"/>
    <col min="8447" max="8447" width="9.6328125" style="2" customWidth="1"/>
    <col min="8448" max="8448" width="10.6328125" style="2" customWidth="1"/>
    <col min="8449" max="8449" width="15.6328125" style="2" customWidth="1"/>
    <col min="8450" max="8696" width="9.08984375" style="2"/>
    <col min="8697" max="8697" width="10.6328125" style="2" customWidth="1"/>
    <col min="8698" max="8698" width="6.6328125" style="2" customWidth="1"/>
    <col min="8699" max="8700" width="3.6328125" style="2" customWidth="1"/>
    <col min="8701" max="8701" width="32.6328125" style="2" customWidth="1"/>
    <col min="8702" max="8702" width="6.6328125" style="2" customWidth="1"/>
    <col min="8703" max="8703" width="9.6328125" style="2" customWidth="1"/>
    <col min="8704" max="8704" width="10.6328125" style="2" customWidth="1"/>
    <col min="8705" max="8705" width="15.6328125" style="2" customWidth="1"/>
    <col min="8706" max="8952" width="9.08984375" style="2"/>
    <col min="8953" max="8953" width="10.6328125" style="2" customWidth="1"/>
    <col min="8954" max="8954" width="6.6328125" style="2" customWidth="1"/>
    <col min="8955" max="8956" width="3.6328125" style="2" customWidth="1"/>
    <col min="8957" max="8957" width="32.6328125" style="2" customWidth="1"/>
    <col min="8958" max="8958" width="6.6328125" style="2" customWidth="1"/>
    <col min="8959" max="8959" width="9.6328125" style="2" customWidth="1"/>
    <col min="8960" max="8960" width="10.6328125" style="2" customWidth="1"/>
    <col min="8961" max="8961" width="15.6328125" style="2" customWidth="1"/>
    <col min="8962" max="9208" width="9.08984375" style="2"/>
    <col min="9209" max="9209" width="10.6328125" style="2" customWidth="1"/>
    <col min="9210" max="9210" width="6.6328125" style="2" customWidth="1"/>
    <col min="9211" max="9212" width="3.6328125" style="2" customWidth="1"/>
    <col min="9213" max="9213" width="32.6328125" style="2" customWidth="1"/>
    <col min="9214" max="9214" width="6.6328125" style="2" customWidth="1"/>
    <col min="9215" max="9215" width="9.6328125" style="2" customWidth="1"/>
    <col min="9216" max="9216" width="10.6328125" style="2" customWidth="1"/>
    <col min="9217" max="9217" width="15.6328125" style="2" customWidth="1"/>
    <col min="9218" max="9464" width="9.08984375" style="2"/>
    <col min="9465" max="9465" width="10.6328125" style="2" customWidth="1"/>
    <col min="9466" max="9466" width="6.6328125" style="2" customWidth="1"/>
    <col min="9467" max="9468" width="3.6328125" style="2" customWidth="1"/>
    <col min="9469" max="9469" width="32.6328125" style="2" customWidth="1"/>
    <col min="9470" max="9470" width="6.6328125" style="2" customWidth="1"/>
    <col min="9471" max="9471" width="9.6328125" style="2" customWidth="1"/>
    <col min="9472" max="9472" width="10.6328125" style="2" customWidth="1"/>
    <col min="9473" max="9473" width="15.6328125" style="2" customWidth="1"/>
    <col min="9474" max="9720" width="9.08984375" style="2"/>
    <col min="9721" max="9721" width="10.6328125" style="2" customWidth="1"/>
    <col min="9722" max="9722" width="6.6328125" style="2" customWidth="1"/>
    <col min="9723" max="9724" width="3.6328125" style="2" customWidth="1"/>
    <col min="9725" max="9725" width="32.6328125" style="2" customWidth="1"/>
    <col min="9726" max="9726" width="6.6328125" style="2" customWidth="1"/>
    <col min="9727" max="9727" width="9.6328125" style="2" customWidth="1"/>
    <col min="9728" max="9728" width="10.6328125" style="2" customWidth="1"/>
    <col min="9729" max="9729" width="15.6328125" style="2" customWidth="1"/>
    <col min="9730" max="9976" width="9.08984375" style="2"/>
    <col min="9977" max="9977" width="10.6328125" style="2" customWidth="1"/>
    <col min="9978" max="9978" width="6.6328125" style="2" customWidth="1"/>
    <col min="9979" max="9980" width="3.6328125" style="2" customWidth="1"/>
    <col min="9981" max="9981" width="32.6328125" style="2" customWidth="1"/>
    <col min="9982" max="9982" width="6.6328125" style="2" customWidth="1"/>
    <col min="9983" max="9983" width="9.6328125" style="2" customWidth="1"/>
    <col min="9984" max="9984" width="10.6328125" style="2" customWidth="1"/>
    <col min="9985" max="9985" width="15.6328125" style="2" customWidth="1"/>
    <col min="9986" max="10232" width="9.08984375" style="2"/>
    <col min="10233" max="10233" width="10.6328125" style="2" customWidth="1"/>
    <col min="10234" max="10234" width="6.6328125" style="2" customWidth="1"/>
    <col min="10235" max="10236" width="3.6328125" style="2" customWidth="1"/>
    <col min="10237" max="10237" width="32.6328125" style="2" customWidth="1"/>
    <col min="10238" max="10238" width="6.6328125" style="2" customWidth="1"/>
    <col min="10239" max="10239" width="9.6328125" style="2" customWidth="1"/>
    <col min="10240" max="10240" width="10.6328125" style="2" customWidth="1"/>
    <col min="10241" max="10241" width="15.6328125" style="2" customWidth="1"/>
    <col min="10242" max="10488" width="9.08984375" style="2"/>
    <col min="10489" max="10489" width="10.6328125" style="2" customWidth="1"/>
    <col min="10490" max="10490" width="6.6328125" style="2" customWidth="1"/>
    <col min="10491" max="10492" width="3.6328125" style="2" customWidth="1"/>
    <col min="10493" max="10493" width="32.6328125" style="2" customWidth="1"/>
    <col min="10494" max="10494" width="6.6328125" style="2" customWidth="1"/>
    <col min="10495" max="10495" width="9.6328125" style="2" customWidth="1"/>
    <col min="10496" max="10496" width="10.6328125" style="2" customWidth="1"/>
    <col min="10497" max="10497" width="15.6328125" style="2" customWidth="1"/>
    <col min="10498" max="10744" width="9.08984375" style="2"/>
    <col min="10745" max="10745" width="10.6328125" style="2" customWidth="1"/>
    <col min="10746" max="10746" width="6.6328125" style="2" customWidth="1"/>
    <col min="10747" max="10748" width="3.6328125" style="2" customWidth="1"/>
    <col min="10749" max="10749" width="32.6328125" style="2" customWidth="1"/>
    <col min="10750" max="10750" width="6.6328125" style="2" customWidth="1"/>
    <col min="10751" max="10751" width="9.6328125" style="2" customWidth="1"/>
    <col min="10752" max="10752" width="10.6328125" style="2" customWidth="1"/>
    <col min="10753" max="10753" width="15.6328125" style="2" customWidth="1"/>
    <col min="10754" max="11000" width="9.08984375" style="2"/>
    <col min="11001" max="11001" width="10.6328125" style="2" customWidth="1"/>
    <col min="11002" max="11002" width="6.6328125" style="2" customWidth="1"/>
    <col min="11003" max="11004" width="3.6328125" style="2" customWidth="1"/>
    <col min="11005" max="11005" width="32.6328125" style="2" customWidth="1"/>
    <col min="11006" max="11006" width="6.6328125" style="2" customWidth="1"/>
    <col min="11007" max="11007" width="9.6328125" style="2" customWidth="1"/>
    <col min="11008" max="11008" width="10.6328125" style="2" customWidth="1"/>
    <col min="11009" max="11009" width="15.6328125" style="2" customWidth="1"/>
    <col min="11010" max="11256" width="9.08984375" style="2"/>
    <col min="11257" max="11257" width="10.6328125" style="2" customWidth="1"/>
    <col min="11258" max="11258" width="6.6328125" style="2" customWidth="1"/>
    <col min="11259" max="11260" width="3.6328125" style="2" customWidth="1"/>
    <col min="11261" max="11261" width="32.6328125" style="2" customWidth="1"/>
    <col min="11262" max="11262" width="6.6328125" style="2" customWidth="1"/>
    <col min="11263" max="11263" width="9.6328125" style="2" customWidth="1"/>
    <col min="11264" max="11264" width="10.6328125" style="2" customWidth="1"/>
    <col min="11265" max="11265" width="15.6328125" style="2" customWidth="1"/>
    <col min="11266" max="11512" width="9.08984375" style="2"/>
    <col min="11513" max="11513" width="10.6328125" style="2" customWidth="1"/>
    <col min="11514" max="11514" width="6.6328125" style="2" customWidth="1"/>
    <col min="11515" max="11516" width="3.6328125" style="2" customWidth="1"/>
    <col min="11517" max="11517" width="32.6328125" style="2" customWidth="1"/>
    <col min="11518" max="11518" width="6.6328125" style="2" customWidth="1"/>
    <col min="11519" max="11519" width="9.6328125" style="2" customWidth="1"/>
    <col min="11520" max="11520" width="10.6328125" style="2" customWidth="1"/>
    <col min="11521" max="11521" width="15.6328125" style="2" customWidth="1"/>
    <col min="11522" max="11768" width="9.08984375" style="2"/>
    <col min="11769" max="11769" width="10.6328125" style="2" customWidth="1"/>
    <col min="11770" max="11770" width="6.6328125" style="2" customWidth="1"/>
    <col min="11771" max="11772" width="3.6328125" style="2" customWidth="1"/>
    <col min="11773" max="11773" width="32.6328125" style="2" customWidth="1"/>
    <col min="11774" max="11774" width="6.6328125" style="2" customWidth="1"/>
    <col min="11775" max="11775" width="9.6328125" style="2" customWidth="1"/>
    <col min="11776" max="11776" width="10.6328125" style="2" customWidth="1"/>
    <col min="11777" max="11777" width="15.6328125" style="2" customWidth="1"/>
    <col min="11778" max="12024" width="9.08984375" style="2"/>
    <col min="12025" max="12025" width="10.6328125" style="2" customWidth="1"/>
    <col min="12026" max="12026" width="6.6328125" style="2" customWidth="1"/>
    <col min="12027" max="12028" width="3.6328125" style="2" customWidth="1"/>
    <col min="12029" max="12029" width="32.6328125" style="2" customWidth="1"/>
    <col min="12030" max="12030" width="6.6328125" style="2" customWidth="1"/>
    <col min="12031" max="12031" width="9.6328125" style="2" customWidth="1"/>
    <col min="12032" max="12032" width="10.6328125" style="2" customWidth="1"/>
    <col min="12033" max="12033" width="15.6328125" style="2" customWidth="1"/>
    <col min="12034" max="12280" width="9.08984375" style="2"/>
    <col min="12281" max="12281" width="10.6328125" style="2" customWidth="1"/>
    <col min="12282" max="12282" width="6.6328125" style="2" customWidth="1"/>
    <col min="12283" max="12284" width="3.6328125" style="2" customWidth="1"/>
    <col min="12285" max="12285" width="32.6328125" style="2" customWidth="1"/>
    <col min="12286" max="12286" width="6.6328125" style="2" customWidth="1"/>
    <col min="12287" max="12287" width="9.6328125" style="2" customWidth="1"/>
    <col min="12288" max="12288" width="10.6328125" style="2" customWidth="1"/>
    <col min="12289" max="12289" width="15.6328125" style="2" customWidth="1"/>
    <col min="12290" max="12536" width="9.08984375" style="2"/>
    <col min="12537" max="12537" width="10.6328125" style="2" customWidth="1"/>
    <col min="12538" max="12538" width="6.6328125" style="2" customWidth="1"/>
    <col min="12539" max="12540" width="3.6328125" style="2" customWidth="1"/>
    <col min="12541" max="12541" width="32.6328125" style="2" customWidth="1"/>
    <col min="12542" max="12542" width="6.6328125" style="2" customWidth="1"/>
    <col min="12543" max="12543" width="9.6328125" style="2" customWidth="1"/>
    <col min="12544" max="12544" width="10.6328125" style="2" customWidth="1"/>
    <col min="12545" max="12545" width="15.6328125" style="2" customWidth="1"/>
    <col min="12546" max="12792" width="9.08984375" style="2"/>
    <col min="12793" max="12793" width="10.6328125" style="2" customWidth="1"/>
    <col min="12794" max="12794" width="6.6328125" style="2" customWidth="1"/>
    <col min="12795" max="12796" width="3.6328125" style="2" customWidth="1"/>
    <col min="12797" max="12797" width="32.6328125" style="2" customWidth="1"/>
    <col min="12798" max="12798" width="6.6328125" style="2" customWidth="1"/>
    <col min="12799" max="12799" width="9.6328125" style="2" customWidth="1"/>
    <col min="12800" max="12800" width="10.6328125" style="2" customWidth="1"/>
    <col min="12801" max="12801" width="15.6328125" style="2" customWidth="1"/>
    <col min="12802" max="13048" width="9.08984375" style="2"/>
    <col min="13049" max="13049" width="10.6328125" style="2" customWidth="1"/>
    <col min="13050" max="13050" width="6.6328125" style="2" customWidth="1"/>
    <col min="13051" max="13052" width="3.6328125" style="2" customWidth="1"/>
    <col min="13053" max="13053" width="32.6328125" style="2" customWidth="1"/>
    <col min="13054" max="13054" width="6.6328125" style="2" customWidth="1"/>
    <col min="13055" max="13055" width="9.6328125" style="2" customWidth="1"/>
    <col min="13056" max="13056" width="10.6328125" style="2" customWidth="1"/>
    <col min="13057" max="13057" width="15.6328125" style="2" customWidth="1"/>
    <col min="13058" max="13304" width="9.08984375" style="2"/>
    <col min="13305" max="13305" width="10.6328125" style="2" customWidth="1"/>
    <col min="13306" max="13306" width="6.6328125" style="2" customWidth="1"/>
    <col min="13307" max="13308" width="3.6328125" style="2" customWidth="1"/>
    <col min="13309" max="13309" width="32.6328125" style="2" customWidth="1"/>
    <col min="13310" max="13310" width="6.6328125" style="2" customWidth="1"/>
    <col min="13311" max="13311" width="9.6328125" style="2" customWidth="1"/>
    <col min="13312" max="13312" width="10.6328125" style="2" customWidth="1"/>
    <col min="13313" max="13313" width="15.6328125" style="2" customWidth="1"/>
    <col min="13314" max="13560" width="9.08984375" style="2"/>
    <col min="13561" max="13561" width="10.6328125" style="2" customWidth="1"/>
    <col min="13562" max="13562" width="6.6328125" style="2" customWidth="1"/>
    <col min="13563" max="13564" width="3.6328125" style="2" customWidth="1"/>
    <col min="13565" max="13565" width="32.6328125" style="2" customWidth="1"/>
    <col min="13566" max="13566" width="6.6328125" style="2" customWidth="1"/>
    <col min="13567" max="13567" width="9.6328125" style="2" customWidth="1"/>
    <col min="13568" max="13568" width="10.6328125" style="2" customWidth="1"/>
    <col min="13569" max="13569" width="15.6328125" style="2" customWidth="1"/>
    <col min="13570" max="13816" width="9.08984375" style="2"/>
    <col min="13817" max="13817" width="10.6328125" style="2" customWidth="1"/>
    <col min="13818" max="13818" width="6.6328125" style="2" customWidth="1"/>
    <col min="13819" max="13820" width="3.6328125" style="2" customWidth="1"/>
    <col min="13821" max="13821" width="32.6328125" style="2" customWidth="1"/>
    <col min="13822" max="13822" width="6.6328125" style="2" customWidth="1"/>
    <col min="13823" max="13823" width="9.6328125" style="2" customWidth="1"/>
    <col min="13824" max="13824" width="10.6328125" style="2" customWidth="1"/>
    <col min="13825" max="13825" width="15.6328125" style="2" customWidth="1"/>
    <col min="13826" max="14072" width="9.08984375" style="2"/>
    <col min="14073" max="14073" width="10.6328125" style="2" customWidth="1"/>
    <col min="14074" max="14074" width="6.6328125" style="2" customWidth="1"/>
    <col min="14075" max="14076" width="3.6328125" style="2" customWidth="1"/>
    <col min="14077" max="14077" width="32.6328125" style="2" customWidth="1"/>
    <col min="14078" max="14078" width="6.6328125" style="2" customWidth="1"/>
    <col min="14079" max="14079" width="9.6328125" style="2" customWidth="1"/>
    <col min="14080" max="14080" width="10.6328125" style="2" customWidth="1"/>
    <col min="14081" max="14081" width="15.6328125" style="2" customWidth="1"/>
    <col min="14082" max="14328" width="9.08984375" style="2"/>
    <col min="14329" max="14329" width="10.6328125" style="2" customWidth="1"/>
    <col min="14330" max="14330" width="6.6328125" style="2" customWidth="1"/>
    <col min="14331" max="14332" width="3.6328125" style="2" customWidth="1"/>
    <col min="14333" max="14333" width="32.6328125" style="2" customWidth="1"/>
    <col min="14334" max="14334" width="6.6328125" style="2" customWidth="1"/>
    <col min="14335" max="14335" width="9.6328125" style="2" customWidth="1"/>
    <col min="14336" max="14336" width="10.6328125" style="2" customWidth="1"/>
    <col min="14337" max="14337" width="15.6328125" style="2" customWidth="1"/>
    <col min="14338" max="14584" width="9.08984375" style="2"/>
    <col min="14585" max="14585" width="10.6328125" style="2" customWidth="1"/>
    <col min="14586" max="14586" width="6.6328125" style="2" customWidth="1"/>
    <col min="14587" max="14588" width="3.6328125" style="2" customWidth="1"/>
    <col min="14589" max="14589" width="32.6328125" style="2" customWidth="1"/>
    <col min="14590" max="14590" width="6.6328125" style="2" customWidth="1"/>
    <col min="14591" max="14591" width="9.6328125" style="2" customWidth="1"/>
    <col min="14592" max="14592" width="10.6328125" style="2" customWidth="1"/>
    <col min="14593" max="14593" width="15.6328125" style="2" customWidth="1"/>
    <col min="14594" max="14840" width="9.08984375" style="2"/>
    <col min="14841" max="14841" width="10.6328125" style="2" customWidth="1"/>
    <col min="14842" max="14842" width="6.6328125" style="2" customWidth="1"/>
    <col min="14843" max="14844" width="3.6328125" style="2" customWidth="1"/>
    <col min="14845" max="14845" width="32.6328125" style="2" customWidth="1"/>
    <col min="14846" max="14846" width="6.6328125" style="2" customWidth="1"/>
    <col min="14847" max="14847" width="9.6328125" style="2" customWidth="1"/>
    <col min="14848" max="14848" width="10.6328125" style="2" customWidth="1"/>
    <col min="14849" max="14849" width="15.6328125" style="2" customWidth="1"/>
    <col min="14850" max="15096" width="9.08984375" style="2"/>
    <col min="15097" max="15097" width="10.6328125" style="2" customWidth="1"/>
    <col min="15098" max="15098" width="6.6328125" style="2" customWidth="1"/>
    <col min="15099" max="15100" width="3.6328125" style="2" customWidth="1"/>
    <col min="15101" max="15101" width="32.6328125" style="2" customWidth="1"/>
    <col min="15102" max="15102" width="6.6328125" style="2" customWidth="1"/>
    <col min="15103" max="15103" width="9.6328125" style="2" customWidth="1"/>
    <col min="15104" max="15104" width="10.6328125" style="2" customWidth="1"/>
    <col min="15105" max="15105" width="15.6328125" style="2" customWidth="1"/>
    <col min="15106" max="15352" width="9.08984375" style="2"/>
    <col min="15353" max="15353" width="10.6328125" style="2" customWidth="1"/>
    <col min="15354" max="15354" width="6.6328125" style="2" customWidth="1"/>
    <col min="15355" max="15356" width="3.6328125" style="2" customWidth="1"/>
    <col min="15357" max="15357" width="32.6328125" style="2" customWidth="1"/>
    <col min="15358" max="15358" width="6.6328125" style="2" customWidth="1"/>
    <col min="15359" max="15359" width="9.6328125" style="2" customWidth="1"/>
    <col min="15360" max="15360" width="10.6328125" style="2" customWidth="1"/>
    <col min="15361" max="15361" width="15.6328125" style="2" customWidth="1"/>
    <col min="15362" max="15608" width="9.08984375" style="2"/>
    <col min="15609" max="15609" width="10.6328125" style="2" customWidth="1"/>
    <col min="15610" max="15610" width="6.6328125" style="2" customWidth="1"/>
    <col min="15611" max="15612" width="3.6328125" style="2" customWidth="1"/>
    <col min="15613" max="15613" width="32.6328125" style="2" customWidth="1"/>
    <col min="15614" max="15614" width="6.6328125" style="2" customWidth="1"/>
    <col min="15615" max="15615" width="9.6328125" style="2" customWidth="1"/>
    <col min="15616" max="15616" width="10.6328125" style="2" customWidth="1"/>
    <col min="15617" max="15617" width="15.6328125" style="2" customWidth="1"/>
    <col min="15618" max="15864" width="9.08984375" style="2"/>
    <col min="15865" max="15865" width="10.6328125" style="2" customWidth="1"/>
    <col min="15866" max="15866" width="6.6328125" style="2" customWidth="1"/>
    <col min="15867" max="15868" width="3.6328125" style="2" customWidth="1"/>
    <col min="15869" max="15869" width="32.6328125" style="2" customWidth="1"/>
    <col min="15870" max="15870" width="6.6328125" style="2" customWidth="1"/>
    <col min="15871" max="15871" width="9.6328125" style="2" customWidth="1"/>
    <col min="15872" max="15872" width="10.6328125" style="2" customWidth="1"/>
    <col min="15873" max="15873" width="15.6328125" style="2" customWidth="1"/>
    <col min="15874" max="16120" width="9.08984375" style="2"/>
    <col min="16121" max="16121" width="10.6328125" style="2" customWidth="1"/>
    <col min="16122" max="16122" width="6.6328125" style="2" customWidth="1"/>
    <col min="16123" max="16124" width="3.6328125" style="2" customWidth="1"/>
    <col min="16125" max="16125" width="32.6328125" style="2" customWidth="1"/>
    <col min="16126" max="16126" width="6.6328125" style="2" customWidth="1"/>
    <col min="16127" max="16127" width="9.6328125" style="2" customWidth="1"/>
    <col min="16128" max="16128" width="10.6328125" style="2" customWidth="1"/>
    <col min="16129" max="16129" width="15.6328125" style="2" customWidth="1"/>
    <col min="16130" max="16384" width="9.08984375" style="2"/>
  </cols>
  <sheetData>
    <row r="1" spans="1:14" ht="13" x14ac:dyDescent="0.3">
      <c r="A1" s="1" t="s">
        <v>117</v>
      </c>
    </row>
    <row r="2" spans="1:14" ht="12" customHeight="1" x14ac:dyDescent="0.3">
      <c r="A2" s="5"/>
      <c r="B2" s="6"/>
      <c r="C2" s="6"/>
      <c r="D2" s="6"/>
      <c r="E2" s="7"/>
    </row>
    <row r="3" spans="1:14" ht="12" customHeight="1" x14ac:dyDescent="0.3">
      <c r="A3" s="5" t="s">
        <v>235</v>
      </c>
      <c r="B3" s="6"/>
      <c r="C3" s="6"/>
      <c r="D3" s="6"/>
      <c r="E3" s="7"/>
    </row>
    <row r="4" spans="1:14" ht="12" customHeight="1" x14ac:dyDescent="0.25">
      <c r="A4" s="9"/>
      <c r="B4" s="6"/>
      <c r="C4" s="6"/>
      <c r="D4" s="6"/>
      <c r="E4" s="7"/>
    </row>
    <row r="5" spans="1:14" ht="12" customHeight="1" thickBot="1" x14ac:dyDescent="0.3">
      <c r="A5" s="76"/>
      <c r="B5" s="6"/>
      <c r="C5" s="6"/>
      <c r="D5" s="6"/>
      <c r="E5" s="7"/>
    </row>
    <row r="6" spans="1:14" ht="12" customHeight="1" x14ac:dyDescent="0.3">
      <c r="A6" s="12"/>
      <c r="B6" s="13"/>
      <c r="C6" s="223"/>
      <c r="D6" s="216"/>
      <c r="E6" s="155"/>
    </row>
    <row r="7" spans="1:14" ht="12" customHeight="1" x14ac:dyDescent="0.3">
      <c r="A7" s="18" t="s">
        <v>0</v>
      </c>
      <c r="B7" s="19" t="s">
        <v>1</v>
      </c>
      <c r="C7" s="224" t="s">
        <v>2</v>
      </c>
      <c r="D7" s="222" t="s">
        <v>240</v>
      </c>
      <c r="E7" s="156" t="s">
        <v>239</v>
      </c>
    </row>
    <row r="8" spans="1:14" ht="12" customHeight="1" x14ac:dyDescent="0.3">
      <c r="A8" s="24"/>
      <c r="B8" s="25"/>
      <c r="C8" s="225"/>
      <c r="D8" s="217"/>
      <c r="E8" s="157"/>
    </row>
    <row r="9" spans="1:14" ht="12" customHeight="1" x14ac:dyDescent="0.35">
      <c r="A9" s="30"/>
      <c r="B9" s="248"/>
      <c r="C9" s="226"/>
      <c r="D9" s="218"/>
      <c r="E9" s="158"/>
    </row>
    <row r="10" spans="1:14" ht="12" customHeight="1" x14ac:dyDescent="0.3">
      <c r="A10" s="80">
        <v>1</v>
      </c>
      <c r="B10" s="48" t="s">
        <v>436</v>
      </c>
      <c r="C10" s="170" t="s">
        <v>24</v>
      </c>
      <c r="D10" s="235" t="s">
        <v>247</v>
      </c>
      <c r="E10" s="159"/>
    </row>
    <row r="11" spans="1:14" ht="12" customHeight="1" x14ac:dyDescent="0.3">
      <c r="A11" s="80"/>
      <c r="B11" s="43"/>
      <c r="C11" s="236"/>
      <c r="D11" s="237"/>
      <c r="E11" s="159"/>
    </row>
    <row r="12" spans="1:14" ht="12" customHeight="1" x14ac:dyDescent="0.3">
      <c r="A12" s="80">
        <v>2</v>
      </c>
      <c r="B12" s="48" t="s">
        <v>238</v>
      </c>
      <c r="C12" s="170" t="s">
        <v>24</v>
      </c>
      <c r="D12" s="235" t="s">
        <v>247</v>
      </c>
      <c r="E12" s="159"/>
    </row>
    <row r="13" spans="1:14" ht="12" customHeight="1" x14ac:dyDescent="0.3">
      <c r="A13" s="112"/>
      <c r="B13" s="43"/>
      <c r="C13" s="236"/>
      <c r="D13" s="237"/>
      <c r="E13" s="159"/>
    </row>
    <row r="14" spans="1:14" ht="12" customHeight="1" x14ac:dyDescent="0.3">
      <c r="A14" s="80">
        <v>3</v>
      </c>
      <c r="B14" s="48" t="s">
        <v>384</v>
      </c>
      <c r="C14" s="170"/>
      <c r="D14" s="235"/>
      <c r="E14" s="159"/>
    </row>
    <row r="15" spans="1:14" ht="37.5" x14ac:dyDescent="0.25">
      <c r="A15" s="45"/>
      <c r="B15" s="169" t="s">
        <v>241</v>
      </c>
      <c r="C15" s="238" t="s">
        <v>24</v>
      </c>
      <c r="D15" s="239" t="s">
        <v>247</v>
      </c>
      <c r="E15" s="230"/>
      <c r="F15" s="231"/>
      <c r="G15" s="231"/>
      <c r="H15" s="231"/>
      <c r="I15" s="231"/>
      <c r="J15" s="231"/>
      <c r="K15" s="231"/>
      <c r="L15" s="231"/>
      <c r="M15" s="231"/>
      <c r="N15" s="231"/>
    </row>
    <row r="16" spans="1:14" ht="20.5" customHeight="1" x14ac:dyDescent="0.25">
      <c r="A16" s="154" t="s">
        <v>242</v>
      </c>
      <c r="B16" s="232" t="s">
        <v>415</v>
      </c>
      <c r="C16" s="238" t="s">
        <v>437</v>
      </c>
      <c r="D16" s="238" t="s">
        <v>414</v>
      </c>
      <c r="E16" s="159"/>
    </row>
    <row r="17" spans="1:10" ht="12" customHeight="1" x14ac:dyDescent="0.25">
      <c r="A17" s="154" t="s">
        <v>243</v>
      </c>
      <c r="B17" s="232" t="s">
        <v>416</v>
      </c>
      <c r="C17" s="238" t="s">
        <v>437</v>
      </c>
      <c r="D17" s="238" t="s">
        <v>414</v>
      </c>
      <c r="E17" s="159"/>
      <c r="G17" s="168"/>
    </row>
    <row r="18" spans="1:10" ht="12" customHeight="1" x14ac:dyDescent="0.25">
      <c r="A18" s="132" t="s">
        <v>244</v>
      </c>
      <c r="B18" s="232" t="s">
        <v>417</v>
      </c>
      <c r="C18" s="238" t="s">
        <v>437</v>
      </c>
      <c r="D18" s="238" t="s">
        <v>414</v>
      </c>
      <c r="E18" s="159"/>
      <c r="I18" s="168"/>
    </row>
    <row r="19" spans="1:10" ht="12" customHeight="1" x14ac:dyDescent="0.25">
      <c r="A19" s="132" t="s">
        <v>245</v>
      </c>
      <c r="B19" s="232" t="s">
        <v>418</v>
      </c>
      <c r="C19" s="238" t="s">
        <v>437</v>
      </c>
      <c r="D19" s="238" t="s">
        <v>414</v>
      </c>
      <c r="E19" s="159"/>
    </row>
    <row r="20" spans="1:10" ht="12" customHeight="1" x14ac:dyDescent="0.25">
      <c r="A20" s="45"/>
      <c r="B20" s="48"/>
      <c r="C20" s="170"/>
      <c r="D20" s="235"/>
      <c r="E20" s="159"/>
    </row>
    <row r="21" spans="1:10" ht="12" customHeight="1" x14ac:dyDescent="0.25">
      <c r="A21" s="45"/>
      <c r="B21" s="48"/>
      <c r="C21" s="170"/>
      <c r="D21" s="235"/>
      <c r="E21" s="159"/>
      <c r="J21" s="168"/>
    </row>
    <row r="22" spans="1:10" ht="12" customHeight="1" x14ac:dyDescent="0.3">
      <c r="A22" s="80">
        <v>4</v>
      </c>
      <c r="B22" s="232" t="s">
        <v>251</v>
      </c>
      <c r="C22" s="170" t="s">
        <v>24</v>
      </c>
      <c r="D22" s="235" t="s">
        <v>247</v>
      </c>
      <c r="E22" s="159"/>
    </row>
    <row r="23" spans="1:10" ht="12" customHeight="1" x14ac:dyDescent="0.25">
      <c r="A23" s="154" t="s">
        <v>256</v>
      </c>
      <c r="B23" s="232" t="s">
        <v>252</v>
      </c>
      <c r="C23" s="170" t="s">
        <v>24</v>
      </c>
      <c r="D23" s="235" t="s">
        <v>247</v>
      </c>
      <c r="E23" s="159"/>
    </row>
    <row r="24" spans="1:10" ht="12" customHeight="1" x14ac:dyDescent="0.25">
      <c r="A24" s="154" t="s">
        <v>257</v>
      </c>
      <c r="B24" s="232" t="s">
        <v>253</v>
      </c>
      <c r="C24" s="170" t="s">
        <v>24</v>
      </c>
      <c r="D24" s="235" t="s">
        <v>247</v>
      </c>
      <c r="E24" s="159"/>
    </row>
    <row r="25" spans="1:10" ht="12" customHeight="1" x14ac:dyDescent="0.25">
      <c r="A25" s="132" t="s">
        <v>258</v>
      </c>
      <c r="B25" s="232" t="s">
        <v>254</v>
      </c>
      <c r="C25" s="170" t="s">
        <v>24</v>
      </c>
      <c r="D25" s="235" t="s">
        <v>247</v>
      </c>
      <c r="E25" s="159"/>
    </row>
    <row r="26" spans="1:10" ht="12" customHeight="1" x14ac:dyDescent="0.25">
      <c r="A26" s="132" t="s">
        <v>259</v>
      </c>
      <c r="B26" s="232" t="s">
        <v>255</v>
      </c>
      <c r="C26" s="170" t="s">
        <v>24</v>
      </c>
      <c r="D26" s="235" t="s">
        <v>247</v>
      </c>
      <c r="E26" s="159"/>
    </row>
    <row r="27" spans="1:10" ht="12" customHeight="1" x14ac:dyDescent="0.25">
      <c r="A27" s="45"/>
      <c r="B27" s="43"/>
      <c r="C27" s="227"/>
      <c r="D27" s="219"/>
      <c r="E27" s="159"/>
    </row>
    <row r="28" spans="1:10" ht="12" customHeight="1" x14ac:dyDescent="0.3">
      <c r="A28" s="80">
        <v>5</v>
      </c>
      <c r="B28" s="37" t="s">
        <v>423</v>
      </c>
      <c r="C28" s="170" t="s">
        <v>24</v>
      </c>
      <c r="D28" s="235" t="s">
        <v>247</v>
      </c>
      <c r="E28" s="159"/>
    </row>
    <row r="29" spans="1:10" ht="12" customHeight="1" x14ac:dyDescent="0.3">
      <c r="A29" s="80"/>
      <c r="B29" s="37"/>
      <c r="C29" s="170"/>
      <c r="D29" s="235"/>
      <c r="E29" s="159"/>
    </row>
    <row r="30" spans="1:10" ht="12" customHeight="1" x14ac:dyDescent="0.3">
      <c r="A30" s="80">
        <v>6</v>
      </c>
      <c r="B30" s="37" t="s">
        <v>424</v>
      </c>
      <c r="C30" s="227"/>
      <c r="D30" s="219"/>
      <c r="E30" s="159"/>
    </row>
    <row r="31" spans="1:10" ht="12" customHeight="1" x14ac:dyDescent="0.25">
      <c r="A31" s="45"/>
      <c r="B31" s="43"/>
      <c r="C31" s="170" t="s">
        <v>24</v>
      </c>
      <c r="D31" s="235" t="s">
        <v>247</v>
      </c>
      <c r="E31" s="159"/>
    </row>
    <row r="32" spans="1:10" ht="12" customHeight="1" x14ac:dyDescent="0.3">
      <c r="A32" s="63" t="s">
        <v>9</v>
      </c>
      <c r="B32" s="6"/>
      <c r="C32" s="228"/>
      <c r="D32" s="220"/>
      <c r="E32" s="160"/>
    </row>
    <row r="33" spans="1:5" ht="12" customHeight="1" x14ac:dyDescent="0.25">
      <c r="A33" s="45"/>
      <c r="B33" s="43"/>
      <c r="C33" s="227"/>
      <c r="D33" s="219"/>
      <c r="E33" s="159"/>
    </row>
    <row r="34" spans="1:5" ht="12" customHeight="1" x14ac:dyDescent="0.3">
      <c r="A34" s="63" t="s">
        <v>10</v>
      </c>
      <c r="B34" s="6"/>
      <c r="C34" s="228"/>
      <c r="D34" s="220"/>
      <c r="E34" s="160"/>
    </row>
    <row r="35" spans="1:5" ht="12" customHeight="1" thickBot="1" x14ac:dyDescent="0.3">
      <c r="A35" s="42"/>
      <c r="B35" s="43"/>
      <c r="C35" s="229"/>
      <c r="D35" s="221"/>
      <c r="E35" s="159"/>
    </row>
    <row r="36" spans="1:5" x14ac:dyDescent="0.25">
      <c r="A36" s="57"/>
      <c r="B36" s="58"/>
      <c r="C36" s="58"/>
      <c r="D36" s="58"/>
      <c r="E36" s="161"/>
    </row>
    <row r="37" spans="1:5" ht="13" x14ac:dyDescent="0.3">
      <c r="A37" s="63" t="s">
        <v>11</v>
      </c>
      <c r="B37" s="6"/>
      <c r="C37" s="6"/>
      <c r="D37" s="6"/>
      <c r="E37" s="160"/>
    </row>
    <row r="38" spans="1:5" ht="13" thickBot="1" x14ac:dyDescent="0.3">
      <c r="A38" s="66"/>
      <c r="B38" s="67"/>
      <c r="C38" s="67"/>
      <c r="D38" s="67"/>
      <c r="E38" s="162"/>
    </row>
    <row r="39" spans="1:5" x14ac:dyDescent="0.25">
      <c r="A39" s="3"/>
      <c r="B39" s="6"/>
      <c r="C39" s="6"/>
      <c r="D39" s="6"/>
      <c r="E39" s="72"/>
    </row>
  </sheetData>
  <pageMargins left="0.7" right="0.7" top="0.75" bottom="0.75" header="0.3" footer="0.3"/>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9BB1D-E68E-41AD-88FB-1C02D13AB0CC}">
  <dimension ref="B1:G237"/>
  <sheetViews>
    <sheetView view="pageBreakPreview" topLeftCell="A2" zoomScaleNormal="100" zoomScaleSheetLayoutView="100" workbookViewId="0">
      <selection activeCell="C9" sqref="C9"/>
    </sheetView>
  </sheetViews>
  <sheetFormatPr defaultColWidth="9.08984375" defaultRowHeight="12.5" x14ac:dyDescent="0.25"/>
  <cols>
    <col min="1" max="1" width="9.08984375" style="2"/>
    <col min="2" max="2" width="10.6328125" style="2" customWidth="1"/>
    <col min="3" max="3" width="50.90625" style="2" customWidth="1"/>
    <col min="4" max="4" width="8.54296875" style="2" customWidth="1"/>
    <col min="5" max="5" width="10.54296875" style="3" customWidth="1"/>
    <col min="6" max="6" width="13.1796875" style="4" customWidth="1"/>
    <col min="7" max="7" width="14.453125" style="4" customWidth="1"/>
    <col min="8" max="245" width="9.08984375" style="2"/>
    <col min="246" max="246" width="10.6328125" style="2" customWidth="1"/>
    <col min="247" max="247" width="6.6328125" style="2" customWidth="1"/>
    <col min="248" max="249" width="3.6328125" style="2" customWidth="1"/>
    <col min="250" max="250" width="32.6328125" style="2" customWidth="1"/>
    <col min="251" max="251" width="6.6328125" style="2" customWidth="1"/>
    <col min="252" max="252" width="9.6328125" style="2" customWidth="1"/>
    <col min="253" max="253" width="10.6328125" style="2" customWidth="1"/>
    <col min="254" max="254" width="15.6328125" style="2" customWidth="1"/>
    <col min="255" max="501" width="9.08984375" style="2"/>
    <col min="502" max="502" width="10.6328125" style="2" customWidth="1"/>
    <col min="503" max="503" width="6.6328125" style="2" customWidth="1"/>
    <col min="504" max="505" width="3.6328125" style="2" customWidth="1"/>
    <col min="506" max="506" width="32.6328125" style="2" customWidth="1"/>
    <col min="507" max="507" width="6.6328125" style="2" customWidth="1"/>
    <col min="508" max="508" width="9.6328125" style="2" customWidth="1"/>
    <col min="509" max="509" width="10.6328125" style="2" customWidth="1"/>
    <col min="510" max="510" width="15.6328125" style="2" customWidth="1"/>
    <col min="511" max="757" width="9.08984375" style="2"/>
    <col min="758" max="758" width="10.6328125" style="2" customWidth="1"/>
    <col min="759" max="759" width="6.6328125" style="2" customWidth="1"/>
    <col min="760" max="761" width="3.6328125" style="2" customWidth="1"/>
    <col min="762" max="762" width="32.6328125" style="2" customWidth="1"/>
    <col min="763" max="763" width="6.6328125" style="2" customWidth="1"/>
    <col min="764" max="764" width="9.6328125" style="2" customWidth="1"/>
    <col min="765" max="765" width="10.6328125" style="2" customWidth="1"/>
    <col min="766" max="766" width="15.6328125" style="2" customWidth="1"/>
    <col min="767" max="1013" width="9.08984375" style="2"/>
    <col min="1014" max="1014" width="10.6328125" style="2" customWidth="1"/>
    <col min="1015" max="1015" width="6.6328125" style="2" customWidth="1"/>
    <col min="1016" max="1017" width="3.6328125" style="2" customWidth="1"/>
    <col min="1018" max="1018" width="32.6328125" style="2" customWidth="1"/>
    <col min="1019" max="1019" width="6.6328125" style="2" customWidth="1"/>
    <col min="1020" max="1020" width="9.6328125" style="2" customWidth="1"/>
    <col min="1021" max="1021" width="10.6328125" style="2" customWidth="1"/>
    <col min="1022" max="1022" width="15.6328125" style="2" customWidth="1"/>
    <col min="1023" max="1269" width="9.08984375" style="2"/>
    <col min="1270" max="1270" width="10.6328125" style="2" customWidth="1"/>
    <col min="1271" max="1271" width="6.6328125" style="2" customWidth="1"/>
    <col min="1272" max="1273" width="3.6328125" style="2" customWidth="1"/>
    <col min="1274" max="1274" width="32.6328125" style="2" customWidth="1"/>
    <col min="1275" max="1275" width="6.6328125" style="2" customWidth="1"/>
    <col min="1276" max="1276" width="9.6328125" style="2" customWidth="1"/>
    <col min="1277" max="1277" width="10.6328125" style="2" customWidth="1"/>
    <col min="1278" max="1278" width="15.6328125" style="2" customWidth="1"/>
    <col min="1279" max="1525" width="9.08984375" style="2"/>
    <col min="1526" max="1526" width="10.6328125" style="2" customWidth="1"/>
    <col min="1527" max="1527" width="6.6328125" style="2" customWidth="1"/>
    <col min="1528" max="1529" width="3.6328125" style="2" customWidth="1"/>
    <col min="1530" max="1530" width="32.6328125" style="2" customWidth="1"/>
    <col min="1531" max="1531" width="6.6328125" style="2" customWidth="1"/>
    <col min="1532" max="1532" width="9.6328125" style="2" customWidth="1"/>
    <col min="1533" max="1533" width="10.6328125" style="2" customWidth="1"/>
    <col min="1534" max="1534" width="15.6328125" style="2" customWidth="1"/>
    <col min="1535" max="1781" width="9.08984375" style="2"/>
    <col min="1782" max="1782" width="10.6328125" style="2" customWidth="1"/>
    <col min="1783" max="1783" width="6.6328125" style="2" customWidth="1"/>
    <col min="1784" max="1785" width="3.6328125" style="2" customWidth="1"/>
    <col min="1786" max="1786" width="32.6328125" style="2" customWidth="1"/>
    <col min="1787" max="1787" width="6.6328125" style="2" customWidth="1"/>
    <col min="1788" max="1788" width="9.6328125" style="2" customWidth="1"/>
    <col min="1789" max="1789" width="10.6328125" style="2" customWidth="1"/>
    <col min="1790" max="1790" width="15.6328125" style="2" customWidth="1"/>
    <col min="1791" max="2037" width="9.08984375" style="2"/>
    <col min="2038" max="2038" width="10.6328125" style="2" customWidth="1"/>
    <col min="2039" max="2039" width="6.6328125" style="2" customWidth="1"/>
    <col min="2040" max="2041" width="3.6328125" style="2" customWidth="1"/>
    <col min="2042" max="2042" width="32.6328125" style="2" customWidth="1"/>
    <col min="2043" max="2043" width="6.6328125" style="2" customWidth="1"/>
    <col min="2044" max="2044" width="9.6328125" style="2" customWidth="1"/>
    <col min="2045" max="2045" width="10.6328125" style="2" customWidth="1"/>
    <col min="2046" max="2046" width="15.6328125" style="2" customWidth="1"/>
    <col min="2047" max="2293" width="9.08984375" style="2"/>
    <col min="2294" max="2294" width="10.6328125" style="2" customWidth="1"/>
    <col min="2295" max="2295" width="6.6328125" style="2" customWidth="1"/>
    <col min="2296" max="2297" width="3.6328125" style="2" customWidth="1"/>
    <col min="2298" max="2298" width="32.6328125" style="2" customWidth="1"/>
    <col min="2299" max="2299" width="6.6328125" style="2" customWidth="1"/>
    <col min="2300" max="2300" width="9.6328125" style="2" customWidth="1"/>
    <col min="2301" max="2301" width="10.6328125" style="2" customWidth="1"/>
    <col min="2302" max="2302" width="15.6328125" style="2" customWidth="1"/>
    <col min="2303" max="2549" width="9.08984375" style="2"/>
    <col min="2550" max="2550" width="10.6328125" style="2" customWidth="1"/>
    <col min="2551" max="2551" width="6.6328125" style="2" customWidth="1"/>
    <col min="2552" max="2553" width="3.6328125" style="2" customWidth="1"/>
    <col min="2554" max="2554" width="32.6328125" style="2" customWidth="1"/>
    <col min="2555" max="2555" width="6.6328125" style="2" customWidth="1"/>
    <col min="2556" max="2556" width="9.6328125" style="2" customWidth="1"/>
    <col min="2557" max="2557" width="10.6328125" style="2" customWidth="1"/>
    <col min="2558" max="2558" width="15.6328125" style="2" customWidth="1"/>
    <col min="2559" max="2805" width="9.08984375" style="2"/>
    <col min="2806" max="2806" width="10.6328125" style="2" customWidth="1"/>
    <col min="2807" max="2807" width="6.6328125" style="2" customWidth="1"/>
    <col min="2808" max="2809" width="3.6328125" style="2" customWidth="1"/>
    <col min="2810" max="2810" width="32.6328125" style="2" customWidth="1"/>
    <col min="2811" max="2811" width="6.6328125" style="2" customWidth="1"/>
    <col min="2812" max="2812" width="9.6328125" style="2" customWidth="1"/>
    <col min="2813" max="2813" width="10.6328125" style="2" customWidth="1"/>
    <col min="2814" max="2814" width="15.6328125" style="2" customWidth="1"/>
    <col min="2815" max="3061" width="9.08984375" style="2"/>
    <col min="3062" max="3062" width="10.6328125" style="2" customWidth="1"/>
    <col min="3063" max="3063" width="6.6328125" style="2" customWidth="1"/>
    <col min="3064" max="3065" width="3.6328125" style="2" customWidth="1"/>
    <col min="3066" max="3066" width="32.6328125" style="2" customWidth="1"/>
    <col min="3067" max="3067" width="6.6328125" style="2" customWidth="1"/>
    <col min="3068" max="3068" width="9.6328125" style="2" customWidth="1"/>
    <col min="3069" max="3069" width="10.6328125" style="2" customWidth="1"/>
    <col min="3070" max="3070" width="15.6328125" style="2" customWidth="1"/>
    <col min="3071" max="3317" width="9.08984375" style="2"/>
    <col min="3318" max="3318" width="10.6328125" style="2" customWidth="1"/>
    <col min="3319" max="3319" width="6.6328125" style="2" customWidth="1"/>
    <col min="3320" max="3321" width="3.6328125" style="2" customWidth="1"/>
    <col min="3322" max="3322" width="32.6328125" style="2" customWidth="1"/>
    <col min="3323" max="3323" width="6.6328125" style="2" customWidth="1"/>
    <col min="3324" max="3324" width="9.6328125" style="2" customWidth="1"/>
    <col min="3325" max="3325" width="10.6328125" style="2" customWidth="1"/>
    <col min="3326" max="3326" width="15.6328125" style="2" customWidth="1"/>
    <col min="3327" max="3573" width="9.08984375" style="2"/>
    <col min="3574" max="3574" width="10.6328125" style="2" customWidth="1"/>
    <col min="3575" max="3575" width="6.6328125" style="2" customWidth="1"/>
    <col min="3576" max="3577" width="3.6328125" style="2" customWidth="1"/>
    <col min="3578" max="3578" width="32.6328125" style="2" customWidth="1"/>
    <col min="3579" max="3579" width="6.6328125" style="2" customWidth="1"/>
    <col min="3580" max="3580" width="9.6328125" style="2" customWidth="1"/>
    <col min="3581" max="3581" width="10.6328125" style="2" customWidth="1"/>
    <col min="3582" max="3582" width="15.6328125" style="2" customWidth="1"/>
    <col min="3583" max="3829" width="9.08984375" style="2"/>
    <col min="3830" max="3830" width="10.6328125" style="2" customWidth="1"/>
    <col min="3831" max="3831" width="6.6328125" style="2" customWidth="1"/>
    <col min="3832" max="3833" width="3.6328125" style="2" customWidth="1"/>
    <col min="3834" max="3834" width="32.6328125" style="2" customWidth="1"/>
    <col min="3835" max="3835" width="6.6328125" style="2" customWidth="1"/>
    <col min="3836" max="3836" width="9.6328125" style="2" customWidth="1"/>
    <col min="3837" max="3837" width="10.6328125" style="2" customWidth="1"/>
    <col min="3838" max="3838" width="15.6328125" style="2" customWidth="1"/>
    <col min="3839" max="4085" width="9.08984375" style="2"/>
    <col min="4086" max="4086" width="10.6328125" style="2" customWidth="1"/>
    <col min="4087" max="4087" width="6.6328125" style="2" customWidth="1"/>
    <col min="4088" max="4089" width="3.6328125" style="2" customWidth="1"/>
    <col min="4090" max="4090" width="32.6328125" style="2" customWidth="1"/>
    <col min="4091" max="4091" width="6.6328125" style="2" customWidth="1"/>
    <col min="4092" max="4092" width="9.6328125" style="2" customWidth="1"/>
    <col min="4093" max="4093" width="10.6328125" style="2" customWidth="1"/>
    <col min="4094" max="4094" width="15.6328125" style="2" customWidth="1"/>
    <col min="4095" max="4341" width="9.08984375" style="2"/>
    <col min="4342" max="4342" width="10.6328125" style="2" customWidth="1"/>
    <col min="4343" max="4343" width="6.6328125" style="2" customWidth="1"/>
    <col min="4344" max="4345" width="3.6328125" style="2" customWidth="1"/>
    <col min="4346" max="4346" width="32.6328125" style="2" customWidth="1"/>
    <col min="4347" max="4347" width="6.6328125" style="2" customWidth="1"/>
    <col min="4348" max="4348" width="9.6328125" style="2" customWidth="1"/>
    <col min="4349" max="4349" width="10.6328125" style="2" customWidth="1"/>
    <col min="4350" max="4350" width="15.6328125" style="2" customWidth="1"/>
    <col min="4351" max="4597" width="9.08984375" style="2"/>
    <col min="4598" max="4598" width="10.6328125" style="2" customWidth="1"/>
    <col min="4599" max="4599" width="6.6328125" style="2" customWidth="1"/>
    <col min="4600" max="4601" width="3.6328125" style="2" customWidth="1"/>
    <col min="4602" max="4602" width="32.6328125" style="2" customWidth="1"/>
    <col min="4603" max="4603" width="6.6328125" style="2" customWidth="1"/>
    <col min="4604" max="4604" width="9.6328125" style="2" customWidth="1"/>
    <col min="4605" max="4605" width="10.6328125" style="2" customWidth="1"/>
    <col min="4606" max="4606" width="15.6328125" style="2" customWidth="1"/>
    <col min="4607" max="4853" width="9.08984375" style="2"/>
    <col min="4854" max="4854" width="10.6328125" style="2" customWidth="1"/>
    <col min="4855" max="4855" width="6.6328125" style="2" customWidth="1"/>
    <col min="4856" max="4857" width="3.6328125" style="2" customWidth="1"/>
    <col min="4858" max="4858" width="32.6328125" style="2" customWidth="1"/>
    <col min="4859" max="4859" width="6.6328125" style="2" customWidth="1"/>
    <col min="4860" max="4860" width="9.6328125" style="2" customWidth="1"/>
    <col min="4861" max="4861" width="10.6328125" style="2" customWidth="1"/>
    <col min="4862" max="4862" width="15.6328125" style="2" customWidth="1"/>
    <col min="4863" max="5109" width="9.08984375" style="2"/>
    <col min="5110" max="5110" width="10.6328125" style="2" customWidth="1"/>
    <col min="5111" max="5111" width="6.6328125" style="2" customWidth="1"/>
    <col min="5112" max="5113" width="3.6328125" style="2" customWidth="1"/>
    <col min="5114" max="5114" width="32.6328125" style="2" customWidth="1"/>
    <col min="5115" max="5115" width="6.6328125" style="2" customWidth="1"/>
    <col min="5116" max="5116" width="9.6328125" style="2" customWidth="1"/>
    <col min="5117" max="5117" width="10.6328125" style="2" customWidth="1"/>
    <col min="5118" max="5118" width="15.6328125" style="2" customWidth="1"/>
    <col min="5119" max="5365" width="9.08984375" style="2"/>
    <col min="5366" max="5366" width="10.6328125" style="2" customWidth="1"/>
    <col min="5367" max="5367" width="6.6328125" style="2" customWidth="1"/>
    <col min="5368" max="5369" width="3.6328125" style="2" customWidth="1"/>
    <col min="5370" max="5370" width="32.6328125" style="2" customWidth="1"/>
    <col min="5371" max="5371" width="6.6328125" style="2" customWidth="1"/>
    <col min="5372" max="5372" width="9.6328125" style="2" customWidth="1"/>
    <col min="5373" max="5373" width="10.6328125" style="2" customWidth="1"/>
    <col min="5374" max="5374" width="15.6328125" style="2" customWidth="1"/>
    <col min="5375" max="5621" width="9.08984375" style="2"/>
    <col min="5622" max="5622" width="10.6328125" style="2" customWidth="1"/>
    <col min="5623" max="5623" width="6.6328125" style="2" customWidth="1"/>
    <col min="5624" max="5625" width="3.6328125" style="2" customWidth="1"/>
    <col min="5626" max="5626" width="32.6328125" style="2" customWidth="1"/>
    <col min="5627" max="5627" width="6.6328125" style="2" customWidth="1"/>
    <col min="5628" max="5628" width="9.6328125" style="2" customWidth="1"/>
    <col min="5629" max="5629" width="10.6328125" style="2" customWidth="1"/>
    <col min="5630" max="5630" width="15.6328125" style="2" customWidth="1"/>
    <col min="5631" max="5877" width="9.08984375" style="2"/>
    <col min="5878" max="5878" width="10.6328125" style="2" customWidth="1"/>
    <col min="5879" max="5879" width="6.6328125" style="2" customWidth="1"/>
    <col min="5880" max="5881" width="3.6328125" style="2" customWidth="1"/>
    <col min="5882" max="5882" width="32.6328125" style="2" customWidth="1"/>
    <col min="5883" max="5883" width="6.6328125" style="2" customWidth="1"/>
    <col min="5884" max="5884" width="9.6328125" style="2" customWidth="1"/>
    <col min="5885" max="5885" width="10.6328125" style="2" customWidth="1"/>
    <col min="5886" max="5886" width="15.6328125" style="2" customWidth="1"/>
    <col min="5887" max="6133" width="9.08984375" style="2"/>
    <col min="6134" max="6134" width="10.6328125" style="2" customWidth="1"/>
    <col min="6135" max="6135" width="6.6328125" style="2" customWidth="1"/>
    <col min="6136" max="6137" width="3.6328125" style="2" customWidth="1"/>
    <col min="6138" max="6138" width="32.6328125" style="2" customWidth="1"/>
    <col min="6139" max="6139" width="6.6328125" style="2" customWidth="1"/>
    <col min="6140" max="6140" width="9.6328125" style="2" customWidth="1"/>
    <col min="6141" max="6141" width="10.6328125" style="2" customWidth="1"/>
    <col min="6142" max="6142" width="15.6328125" style="2" customWidth="1"/>
    <col min="6143" max="6389" width="9.08984375" style="2"/>
    <col min="6390" max="6390" width="10.6328125" style="2" customWidth="1"/>
    <col min="6391" max="6391" width="6.6328125" style="2" customWidth="1"/>
    <col min="6392" max="6393" width="3.6328125" style="2" customWidth="1"/>
    <col min="6394" max="6394" width="32.6328125" style="2" customWidth="1"/>
    <col min="6395" max="6395" width="6.6328125" style="2" customWidth="1"/>
    <col min="6396" max="6396" width="9.6328125" style="2" customWidth="1"/>
    <col min="6397" max="6397" width="10.6328125" style="2" customWidth="1"/>
    <col min="6398" max="6398" width="15.6328125" style="2" customWidth="1"/>
    <col min="6399" max="6645" width="9.08984375" style="2"/>
    <col min="6646" max="6646" width="10.6328125" style="2" customWidth="1"/>
    <col min="6647" max="6647" width="6.6328125" style="2" customWidth="1"/>
    <col min="6648" max="6649" width="3.6328125" style="2" customWidth="1"/>
    <col min="6650" max="6650" width="32.6328125" style="2" customWidth="1"/>
    <col min="6651" max="6651" width="6.6328125" style="2" customWidth="1"/>
    <col min="6652" max="6652" width="9.6328125" style="2" customWidth="1"/>
    <col min="6653" max="6653" width="10.6328125" style="2" customWidth="1"/>
    <col min="6654" max="6654" width="15.6328125" style="2" customWidth="1"/>
    <col min="6655" max="6901" width="9.08984375" style="2"/>
    <col min="6902" max="6902" width="10.6328125" style="2" customWidth="1"/>
    <col min="6903" max="6903" width="6.6328125" style="2" customWidth="1"/>
    <col min="6904" max="6905" width="3.6328125" style="2" customWidth="1"/>
    <col min="6906" max="6906" width="32.6328125" style="2" customWidth="1"/>
    <col min="6907" max="6907" width="6.6328125" style="2" customWidth="1"/>
    <col min="6908" max="6908" width="9.6328125" style="2" customWidth="1"/>
    <col min="6909" max="6909" width="10.6328125" style="2" customWidth="1"/>
    <col min="6910" max="6910" width="15.6328125" style="2" customWidth="1"/>
    <col min="6911" max="7157" width="9.08984375" style="2"/>
    <col min="7158" max="7158" width="10.6328125" style="2" customWidth="1"/>
    <col min="7159" max="7159" width="6.6328125" style="2" customWidth="1"/>
    <col min="7160" max="7161" width="3.6328125" style="2" customWidth="1"/>
    <col min="7162" max="7162" width="32.6328125" style="2" customWidth="1"/>
    <col min="7163" max="7163" width="6.6328125" style="2" customWidth="1"/>
    <col min="7164" max="7164" width="9.6328125" style="2" customWidth="1"/>
    <col min="7165" max="7165" width="10.6328125" style="2" customWidth="1"/>
    <col min="7166" max="7166" width="15.6328125" style="2" customWidth="1"/>
    <col min="7167" max="7413" width="9.08984375" style="2"/>
    <col min="7414" max="7414" width="10.6328125" style="2" customWidth="1"/>
    <col min="7415" max="7415" width="6.6328125" style="2" customWidth="1"/>
    <col min="7416" max="7417" width="3.6328125" style="2" customWidth="1"/>
    <col min="7418" max="7418" width="32.6328125" style="2" customWidth="1"/>
    <col min="7419" max="7419" width="6.6328125" style="2" customWidth="1"/>
    <col min="7420" max="7420" width="9.6328125" style="2" customWidth="1"/>
    <col min="7421" max="7421" width="10.6328125" style="2" customWidth="1"/>
    <col min="7422" max="7422" width="15.6328125" style="2" customWidth="1"/>
    <col min="7423" max="7669" width="9.08984375" style="2"/>
    <col min="7670" max="7670" width="10.6328125" style="2" customWidth="1"/>
    <col min="7671" max="7671" width="6.6328125" style="2" customWidth="1"/>
    <col min="7672" max="7673" width="3.6328125" style="2" customWidth="1"/>
    <col min="7674" max="7674" width="32.6328125" style="2" customWidth="1"/>
    <col min="7675" max="7675" width="6.6328125" style="2" customWidth="1"/>
    <col min="7676" max="7676" width="9.6328125" style="2" customWidth="1"/>
    <col min="7677" max="7677" width="10.6328125" style="2" customWidth="1"/>
    <col min="7678" max="7678" width="15.6328125" style="2" customWidth="1"/>
    <col min="7679" max="7925" width="9.08984375" style="2"/>
    <col min="7926" max="7926" width="10.6328125" style="2" customWidth="1"/>
    <col min="7927" max="7927" width="6.6328125" style="2" customWidth="1"/>
    <col min="7928" max="7929" width="3.6328125" style="2" customWidth="1"/>
    <col min="7930" max="7930" width="32.6328125" style="2" customWidth="1"/>
    <col min="7931" max="7931" width="6.6328125" style="2" customWidth="1"/>
    <col min="7932" max="7932" width="9.6328125" style="2" customWidth="1"/>
    <col min="7933" max="7933" width="10.6328125" style="2" customWidth="1"/>
    <col min="7934" max="7934" width="15.6328125" style="2" customWidth="1"/>
    <col min="7935" max="8181" width="9.08984375" style="2"/>
    <col min="8182" max="8182" width="10.6328125" style="2" customWidth="1"/>
    <col min="8183" max="8183" width="6.6328125" style="2" customWidth="1"/>
    <col min="8184" max="8185" width="3.6328125" style="2" customWidth="1"/>
    <col min="8186" max="8186" width="32.6328125" style="2" customWidth="1"/>
    <col min="8187" max="8187" width="6.6328125" style="2" customWidth="1"/>
    <col min="8188" max="8188" width="9.6328125" style="2" customWidth="1"/>
    <col min="8189" max="8189" width="10.6328125" style="2" customWidth="1"/>
    <col min="8190" max="8190" width="15.6328125" style="2" customWidth="1"/>
    <col min="8191" max="8437" width="9.08984375" style="2"/>
    <col min="8438" max="8438" width="10.6328125" style="2" customWidth="1"/>
    <col min="8439" max="8439" width="6.6328125" style="2" customWidth="1"/>
    <col min="8440" max="8441" width="3.6328125" style="2" customWidth="1"/>
    <col min="8442" max="8442" width="32.6328125" style="2" customWidth="1"/>
    <col min="8443" max="8443" width="6.6328125" style="2" customWidth="1"/>
    <col min="8444" max="8444" width="9.6328125" style="2" customWidth="1"/>
    <col min="8445" max="8445" width="10.6328125" style="2" customWidth="1"/>
    <col min="8446" max="8446" width="15.6328125" style="2" customWidth="1"/>
    <col min="8447" max="8693" width="9.08984375" style="2"/>
    <col min="8694" max="8694" width="10.6328125" style="2" customWidth="1"/>
    <col min="8695" max="8695" width="6.6328125" style="2" customWidth="1"/>
    <col min="8696" max="8697" width="3.6328125" style="2" customWidth="1"/>
    <col min="8698" max="8698" width="32.6328125" style="2" customWidth="1"/>
    <col min="8699" max="8699" width="6.6328125" style="2" customWidth="1"/>
    <col min="8700" max="8700" width="9.6328125" style="2" customWidth="1"/>
    <col min="8701" max="8701" width="10.6328125" style="2" customWidth="1"/>
    <col min="8702" max="8702" width="15.6328125" style="2" customWidth="1"/>
    <col min="8703" max="8949" width="9.08984375" style="2"/>
    <col min="8950" max="8950" width="10.6328125" style="2" customWidth="1"/>
    <col min="8951" max="8951" width="6.6328125" style="2" customWidth="1"/>
    <col min="8952" max="8953" width="3.6328125" style="2" customWidth="1"/>
    <col min="8954" max="8954" width="32.6328125" style="2" customWidth="1"/>
    <col min="8955" max="8955" width="6.6328125" style="2" customWidth="1"/>
    <col min="8956" max="8956" width="9.6328125" style="2" customWidth="1"/>
    <col min="8957" max="8957" width="10.6328125" style="2" customWidth="1"/>
    <col min="8958" max="8958" width="15.6328125" style="2" customWidth="1"/>
    <col min="8959" max="9205" width="9.08984375" style="2"/>
    <col min="9206" max="9206" width="10.6328125" style="2" customWidth="1"/>
    <col min="9207" max="9207" width="6.6328125" style="2" customWidth="1"/>
    <col min="9208" max="9209" width="3.6328125" style="2" customWidth="1"/>
    <col min="9210" max="9210" width="32.6328125" style="2" customWidth="1"/>
    <col min="9211" max="9211" width="6.6328125" style="2" customWidth="1"/>
    <col min="9212" max="9212" width="9.6328125" style="2" customWidth="1"/>
    <col min="9213" max="9213" width="10.6328125" style="2" customWidth="1"/>
    <col min="9214" max="9214" width="15.6328125" style="2" customWidth="1"/>
    <col min="9215" max="9461" width="9.08984375" style="2"/>
    <col min="9462" max="9462" width="10.6328125" style="2" customWidth="1"/>
    <col min="9463" max="9463" width="6.6328125" style="2" customWidth="1"/>
    <col min="9464" max="9465" width="3.6328125" style="2" customWidth="1"/>
    <col min="9466" max="9466" width="32.6328125" style="2" customWidth="1"/>
    <col min="9467" max="9467" width="6.6328125" style="2" customWidth="1"/>
    <col min="9468" max="9468" width="9.6328125" style="2" customWidth="1"/>
    <col min="9469" max="9469" width="10.6328125" style="2" customWidth="1"/>
    <col min="9470" max="9470" width="15.6328125" style="2" customWidth="1"/>
    <col min="9471" max="9717" width="9.08984375" style="2"/>
    <col min="9718" max="9718" width="10.6328125" style="2" customWidth="1"/>
    <col min="9719" max="9719" width="6.6328125" style="2" customWidth="1"/>
    <col min="9720" max="9721" width="3.6328125" style="2" customWidth="1"/>
    <col min="9722" max="9722" width="32.6328125" style="2" customWidth="1"/>
    <col min="9723" max="9723" width="6.6328125" style="2" customWidth="1"/>
    <col min="9724" max="9724" width="9.6328125" style="2" customWidth="1"/>
    <col min="9725" max="9725" width="10.6328125" style="2" customWidth="1"/>
    <col min="9726" max="9726" width="15.6328125" style="2" customWidth="1"/>
    <col min="9727" max="9973" width="9.08984375" style="2"/>
    <col min="9974" max="9974" width="10.6328125" style="2" customWidth="1"/>
    <col min="9975" max="9975" width="6.6328125" style="2" customWidth="1"/>
    <col min="9976" max="9977" width="3.6328125" style="2" customWidth="1"/>
    <col min="9978" max="9978" width="32.6328125" style="2" customWidth="1"/>
    <col min="9979" max="9979" width="6.6328125" style="2" customWidth="1"/>
    <col min="9980" max="9980" width="9.6328125" style="2" customWidth="1"/>
    <col min="9981" max="9981" width="10.6328125" style="2" customWidth="1"/>
    <col min="9982" max="9982" width="15.6328125" style="2" customWidth="1"/>
    <col min="9983" max="10229" width="9.08984375" style="2"/>
    <col min="10230" max="10230" width="10.6328125" style="2" customWidth="1"/>
    <col min="10231" max="10231" width="6.6328125" style="2" customWidth="1"/>
    <col min="10232" max="10233" width="3.6328125" style="2" customWidth="1"/>
    <col min="10234" max="10234" width="32.6328125" style="2" customWidth="1"/>
    <col min="10235" max="10235" width="6.6328125" style="2" customWidth="1"/>
    <col min="10236" max="10236" width="9.6328125" style="2" customWidth="1"/>
    <col min="10237" max="10237" width="10.6328125" style="2" customWidth="1"/>
    <col min="10238" max="10238" width="15.6328125" style="2" customWidth="1"/>
    <col min="10239" max="10485" width="9.08984375" style="2"/>
    <col min="10486" max="10486" width="10.6328125" style="2" customWidth="1"/>
    <col min="10487" max="10487" width="6.6328125" style="2" customWidth="1"/>
    <col min="10488" max="10489" width="3.6328125" style="2" customWidth="1"/>
    <col min="10490" max="10490" width="32.6328125" style="2" customWidth="1"/>
    <col min="10491" max="10491" width="6.6328125" style="2" customWidth="1"/>
    <col min="10492" max="10492" width="9.6328125" style="2" customWidth="1"/>
    <col min="10493" max="10493" width="10.6328125" style="2" customWidth="1"/>
    <col min="10494" max="10494" width="15.6328125" style="2" customWidth="1"/>
    <col min="10495" max="10741" width="9.08984375" style="2"/>
    <col min="10742" max="10742" width="10.6328125" style="2" customWidth="1"/>
    <col min="10743" max="10743" width="6.6328125" style="2" customWidth="1"/>
    <col min="10744" max="10745" width="3.6328125" style="2" customWidth="1"/>
    <col min="10746" max="10746" width="32.6328125" style="2" customWidth="1"/>
    <col min="10747" max="10747" width="6.6328125" style="2" customWidth="1"/>
    <col min="10748" max="10748" width="9.6328125" style="2" customWidth="1"/>
    <col min="10749" max="10749" width="10.6328125" style="2" customWidth="1"/>
    <col min="10750" max="10750" width="15.6328125" style="2" customWidth="1"/>
    <col min="10751" max="10997" width="9.08984375" style="2"/>
    <col min="10998" max="10998" width="10.6328125" style="2" customWidth="1"/>
    <col min="10999" max="10999" width="6.6328125" style="2" customWidth="1"/>
    <col min="11000" max="11001" width="3.6328125" style="2" customWidth="1"/>
    <col min="11002" max="11002" width="32.6328125" style="2" customWidth="1"/>
    <col min="11003" max="11003" width="6.6328125" style="2" customWidth="1"/>
    <col min="11004" max="11004" width="9.6328125" style="2" customWidth="1"/>
    <col min="11005" max="11005" width="10.6328125" style="2" customWidth="1"/>
    <col min="11006" max="11006" width="15.6328125" style="2" customWidth="1"/>
    <col min="11007" max="11253" width="9.08984375" style="2"/>
    <col min="11254" max="11254" width="10.6328125" style="2" customWidth="1"/>
    <col min="11255" max="11255" width="6.6328125" style="2" customWidth="1"/>
    <col min="11256" max="11257" width="3.6328125" style="2" customWidth="1"/>
    <col min="11258" max="11258" width="32.6328125" style="2" customWidth="1"/>
    <col min="11259" max="11259" width="6.6328125" style="2" customWidth="1"/>
    <col min="11260" max="11260" width="9.6328125" style="2" customWidth="1"/>
    <col min="11261" max="11261" width="10.6328125" style="2" customWidth="1"/>
    <col min="11262" max="11262" width="15.6328125" style="2" customWidth="1"/>
    <col min="11263" max="11509" width="9.08984375" style="2"/>
    <col min="11510" max="11510" width="10.6328125" style="2" customWidth="1"/>
    <col min="11511" max="11511" width="6.6328125" style="2" customWidth="1"/>
    <col min="11512" max="11513" width="3.6328125" style="2" customWidth="1"/>
    <col min="11514" max="11514" width="32.6328125" style="2" customWidth="1"/>
    <col min="11515" max="11515" width="6.6328125" style="2" customWidth="1"/>
    <col min="11516" max="11516" width="9.6328125" style="2" customWidth="1"/>
    <col min="11517" max="11517" width="10.6328125" style="2" customWidth="1"/>
    <col min="11518" max="11518" width="15.6328125" style="2" customWidth="1"/>
    <col min="11519" max="11765" width="9.08984375" style="2"/>
    <col min="11766" max="11766" width="10.6328125" style="2" customWidth="1"/>
    <col min="11767" max="11767" width="6.6328125" style="2" customWidth="1"/>
    <col min="11768" max="11769" width="3.6328125" style="2" customWidth="1"/>
    <col min="11770" max="11770" width="32.6328125" style="2" customWidth="1"/>
    <col min="11771" max="11771" width="6.6328125" style="2" customWidth="1"/>
    <col min="11772" max="11772" width="9.6328125" style="2" customWidth="1"/>
    <col min="11773" max="11773" width="10.6328125" style="2" customWidth="1"/>
    <col min="11774" max="11774" width="15.6328125" style="2" customWidth="1"/>
    <col min="11775" max="12021" width="9.08984375" style="2"/>
    <col min="12022" max="12022" width="10.6328125" style="2" customWidth="1"/>
    <col min="12023" max="12023" width="6.6328125" style="2" customWidth="1"/>
    <col min="12024" max="12025" width="3.6328125" style="2" customWidth="1"/>
    <col min="12026" max="12026" width="32.6328125" style="2" customWidth="1"/>
    <col min="12027" max="12027" width="6.6328125" style="2" customWidth="1"/>
    <col min="12028" max="12028" width="9.6328125" style="2" customWidth="1"/>
    <col min="12029" max="12029" width="10.6328125" style="2" customWidth="1"/>
    <col min="12030" max="12030" width="15.6328125" style="2" customWidth="1"/>
    <col min="12031" max="12277" width="9.08984375" style="2"/>
    <col min="12278" max="12278" width="10.6328125" style="2" customWidth="1"/>
    <col min="12279" max="12279" width="6.6328125" style="2" customWidth="1"/>
    <col min="12280" max="12281" width="3.6328125" style="2" customWidth="1"/>
    <col min="12282" max="12282" width="32.6328125" style="2" customWidth="1"/>
    <col min="12283" max="12283" width="6.6328125" style="2" customWidth="1"/>
    <col min="12284" max="12284" width="9.6328125" style="2" customWidth="1"/>
    <col min="12285" max="12285" width="10.6328125" style="2" customWidth="1"/>
    <col min="12286" max="12286" width="15.6328125" style="2" customWidth="1"/>
    <col min="12287" max="12533" width="9.08984375" style="2"/>
    <col min="12534" max="12534" width="10.6328125" style="2" customWidth="1"/>
    <col min="12535" max="12535" width="6.6328125" style="2" customWidth="1"/>
    <col min="12536" max="12537" width="3.6328125" style="2" customWidth="1"/>
    <col min="12538" max="12538" width="32.6328125" style="2" customWidth="1"/>
    <col min="12539" max="12539" width="6.6328125" style="2" customWidth="1"/>
    <col min="12540" max="12540" width="9.6328125" style="2" customWidth="1"/>
    <col min="12541" max="12541" width="10.6328125" style="2" customWidth="1"/>
    <col min="12542" max="12542" width="15.6328125" style="2" customWidth="1"/>
    <col min="12543" max="12789" width="9.08984375" style="2"/>
    <col min="12790" max="12790" width="10.6328125" style="2" customWidth="1"/>
    <col min="12791" max="12791" width="6.6328125" style="2" customWidth="1"/>
    <col min="12792" max="12793" width="3.6328125" style="2" customWidth="1"/>
    <col min="12794" max="12794" width="32.6328125" style="2" customWidth="1"/>
    <col min="12795" max="12795" width="6.6328125" style="2" customWidth="1"/>
    <col min="12796" max="12796" width="9.6328125" style="2" customWidth="1"/>
    <col min="12797" max="12797" width="10.6328125" style="2" customWidth="1"/>
    <col min="12798" max="12798" width="15.6328125" style="2" customWidth="1"/>
    <col min="12799" max="13045" width="9.08984375" style="2"/>
    <col min="13046" max="13046" width="10.6328125" style="2" customWidth="1"/>
    <col min="13047" max="13047" width="6.6328125" style="2" customWidth="1"/>
    <col min="13048" max="13049" width="3.6328125" style="2" customWidth="1"/>
    <col min="13050" max="13050" width="32.6328125" style="2" customWidth="1"/>
    <col min="13051" max="13051" width="6.6328125" style="2" customWidth="1"/>
    <col min="13052" max="13052" width="9.6328125" style="2" customWidth="1"/>
    <col min="13053" max="13053" width="10.6328125" style="2" customWidth="1"/>
    <col min="13054" max="13054" width="15.6328125" style="2" customWidth="1"/>
    <col min="13055" max="13301" width="9.08984375" style="2"/>
    <col min="13302" max="13302" width="10.6328125" style="2" customWidth="1"/>
    <col min="13303" max="13303" width="6.6328125" style="2" customWidth="1"/>
    <col min="13304" max="13305" width="3.6328125" style="2" customWidth="1"/>
    <col min="13306" max="13306" width="32.6328125" style="2" customWidth="1"/>
    <col min="13307" max="13307" width="6.6328125" style="2" customWidth="1"/>
    <col min="13308" max="13308" width="9.6328125" style="2" customWidth="1"/>
    <col min="13309" max="13309" width="10.6328125" style="2" customWidth="1"/>
    <col min="13310" max="13310" width="15.6328125" style="2" customWidth="1"/>
    <col min="13311" max="13557" width="9.08984375" style="2"/>
    <col min="13558" max="13558" width="10.6328125" style="2" customWidth="1"/>
    <col min="13559" max="13559" width="6.6328125" style="2" customWidth="1"/>
    <col min="13560" max="13561" width="3.6328125" style="2" customWidth="1"/>
    <col min="13562" max="13562" width="32.6328125" style="2" customWidth="1"/>
    <col min="13563" max="13563" width="6.6328125" style="2" customWidth="1"/>
    <col min="13564" max="13564" width="9.6328125" style="2" customWidth="1"/>
    <col min="13565" max="13565" width="10.6328125" style="2" customWidth="1"/>
    <col min="13566" max="13566" width="15.6328125" style="2" customWidth="1"/>
    <col min="13567" max="13813" width="9.08984375" style="2"/>
    <col min="13814" max="13814" width="10.6328125" style="2" customWidth="1"/>
    <col min="13815" max="13815" width="6.6328125" style="2" customWidth="1"/>
    <col min="13816" max="13817" width="3.6328125" style="2" customWidth="1"/>
    <col min="13818" max="13818" width="32.6328125" style="2" customWidth="1"/>
    <col min="13819" max="13819" width="6.6328125" style="2" customWidth="1"/>
    <col min="13820" max="13820" width="9.6328125" style="2" customWidth="1"/>
    <col min="13821" max="13821" width="10.6328125" style="2" customWidth="1"/>
    <col min="13822" max="13822" width="15.6328125" style="2" customWidth="1"/>
    <col min="13823" max="14069" width="9.08984375" style="2"/>
    <col min="14070" max="14070" width="10.6328125" style="2" customWidth="1"/>
    <col min="14071" max="14071" width="6.6328125" style="2" customWidth="1"/>
    <col min="14072" max="14073" width="3.6328125" style="2" customWidth="1"/>
    <col min="14074" max="14074" width="32.6328125" style="2" customWidth="1"/>
    <col min="14075" max="14075" width="6.6328125" style="2" customWidth="1"/>
    <col min="14076" max="14076" width="9.6328125" style="2" customWidth="1"/>
    <col min="14077" max="14077" width="10.6328125" style="2" customWidth="1"/>
    <col min="14078" max="14078" width="15.6328125" style="2" customWidth="1"/>
    <col min="14079" max="14325" width="9.08984375" style="2"/>
    <col min="14326" max="14326" width="10.6328125" style="2" customWidth="1"/>
    <col min="14327" max="14327" width="6.6328125" style="2" customWidth="1"/>
    <col min="14328" max="14329" width="3.6328125" style="2" customWidth="1"/>
    <col min="14330" max="14330" width="32.6328125" style="2" customWidth="1"/>
    <col min="14331" max="14331" width="6.6328125" style="2" customWidth="1"/>
    <col min="14332" max="14332" width="9.6328125" style="2" customWidth="1"/>
    <col min="14333" max="14333" width="10.6328125" style="2" customWidth="1"/>
    <col min="14334" max="14334" width="15.6328125" style="2" customWidth="1"/>
    <col min="14335" max="14581" width="9.08984375" style="2"/>
    <col min="14582" max="14582" width="10.6328125" style="2" customWidth="1"/>
    <col min="14583" max="14583" width="6.6328125" style="2" customWidth="1"/>
    <col min="14584" max="14585" width="3.6328125" style="2" customWidth="1"/>
    <col min="14586" max="14586" width="32.6328125" style="2" customWidth="1"/>
    <col min="14587" max="14587" width="6.6328125" style="2" customWidth="1"/>
    <col min="14588" max="14588" width="9.6328125" style="2" customWidth="1"/>
    <col min="14589" max="14589" width="10.6328125" style="2" customWidth="1"/>
    <col min="14590" max="14590" width="15.6328125" style="2" customWidth="1"/>
    <col min="14591" max="14837" width="9.08984375" style="2"/>
    <col min="14838" max="14838" width="10.6328125" style="2" customWidth="1"/>
    <col min="14839" max="14839" width="6.6328125" style="2" customWidth="1"/>
    <col min="14840" max="14841" width="3.6328125" style="2" customWidth="1"/>
    <col min="14842" max="14842" width="32.6328125" style="2" customWidth="1"/>
    <col min="14843" max="14843" width="6.6328125" style="2" customWidth="1"/>
    <col min="14844" max="14844" width="9.6328125" style="2" customWidth="1"/>
    <col min="14845" max="14845" width="10.6328125" style="2" customWidth="1"/>
    <col min="14846" max="14846" width="15.6328125" style="2" customWidth="1"/>
    <col min="14847" max="15093" width="9.08984375" style="2"/>
    <col min="15094" max="15094" width="10.6328125" style="2" customWidth="1"/>
    <col min="15095" max="15095" width="6.6328125" style="2" customWidth="1"/>
    <col min="15096" max="15097" width="3.6328125" style="2" customWidth="1"/>
    <col min="15098" max="15098" width="32.6328125" style="2" customWidth="1"/>
    <col min="15099" max="15099" width="6.6328125" style="2" customWidth="1"/>
    <col min="15100" max="15100" width="9.6328125" style="2" customWidth="1"/>
    <col min="15101" max="15101" width="10.6328125" style="2" customWidth="1"/>
    <col min="15102" max="15102" width="15.6328125" style="2" customWidth="1"/>
    <col min="15103" max="15349" width="9.08984375" style="2"/>
    <col min="15350" max="15350" width="10.6328125" style="2" customWidth="1"/>
    <col min="15351" max="15351" width="6.6328125" style="2" customWidth="1"/>
    <col min="15352" max="15353" width="3.6328125" style="2" customWidth="1"/>
    <col min="15354" max="15354" width="32.6328125" style="2" customWidth="1"/>
    <col min="15355" max="15355" width="6.6328125" style="2" customWidth="1"/>
    <col min="15356" max="15356" width="9.6328125" style="2" customWidth="1"/>
    <col min="15357" max="15357" width="10.6328125" style="2" customWidth="1"/>
    <col min="15358" max="15358" width="15.6328125" style="2" customWidth="1"/>
    <col min="15359" max="15605" width="9.08984375" style="2"/>
    <col min="15606" max="15606" width="10.6328125" style="2" customWidth="1"/>
    <col min="15607" max="15607" width="6.6328125" style="2" customWidth="1"/>
    <col min="15608" max="15609" width="3.6328125" style="2" customWidth="1"/>
    <col min="15610" max="15610" width="32.6328125" style="2" customWidth="1"/>
    <col min="15611" max="15611" width="6.6328125" style="2" customWidth="1"/>
    <col min="15612" max="15612" width="9.6328125" style="2" customWidth="1"/>
    <col min="15613" max="15613" width="10.6328125" style="2" customWidth="1"/>
    <col min="15614" max="15614" width="15.6328125" style="2" customWidth="1"/>
    <col min="15615" max="15861" width="9.08984375" style="2"/>
    <col min="15862" max="15862" width="10.6328125" style="2" customWidth="1"/>
    <col min="15863" max="15863" width="6.6328125" style="2" customWidth="1"/>
    <col min="15864" max="15865" width="3.6328125" style="2" customWidth="1"/>
    <col min="15866" max="15866" width="32.6328125" style="2" customWidth="1"/>
    <col min="15867" max="15867" width="6.6328125" style="2" customWidth="1"/>
    <col min="15868" max="15868" width="9.6328125" style="2" customWidth="1"/>
    <col min="15869" max="15869" width="10.6328125" style="2" customWidth="1"/>
    <col min="15870" max="15870" width="15.6328125" style="2" customWidth="1"/>
    <col min="15871" max="16117" width="9.08984375" style="2"/>
    <col min="16118" max="16118" width="10.6328125" style="2" customWidth="1"/>
    <col min="16119" max="16119" width="6.6328125" style="2" customWidth="1"/>
    <col min="16120" max="16121" width="3.6328125" style="2" customWidth="1"/>
    <col min="16122" max="16122" width="32.6328125" style="2" customWidth="1"/>
    <col min="16123" max="16123" width="6.6328125" style="2" customWidth="1"/>
    <col min="16124" max="16124" width="9.6328125" style="2" customWidth="1"/>
    <col min="16125" max="16125" width="10.6328125" style="2" customWidth="1"/>
    <col min="16126" max="16126" width="15.6328125" style="2" customWidth="1"/>
    <col min="16127" max="16384" width="9.08984375" style="2"/>
  </cols>
  <sheetData>
    <row r="1" spans="2:7" ht="13" x14ac:dyDescent="0.3">
      <c r="B1" s="149" t="s">
        <v>30</v>
      </c>
      <c r="C1" s="77"/>
      <c r="D1" s="77"/>
      <c r="E1" s="59"/>
      <c r="F1" s="150"/>
      <c r="G1" s="150"/>
    </row>
    <row r="2" spans="2:7" ht="12" customHeight="1" x14ac:dyDescent="0.3">
      <c r="B2" s="151"/>
      <c r="C2" s="6"/>
      <c r="D2" s="6"/>
      <c r="F2" s="152"/>
      <c r="G2" s="152"/>
    </row>
    <row r="3" spans="2:7" ht="13" x14ac:dyDescent="0.3">
      <c r="B3" s="260" t="s">
        <v>126</v>
      </c>
      <c r="C3" s="261"/>
      <c r="D3" s="261"/>
      <c r="E3" s="261"/>
      <c r="F3" s="261"/>
      <c r="G3" s="261"/>
    </row>
    <row r="4" spans="2:7" ht="12" customHeight="1" thickBot="1" x14ac:dyDescent="0.35">
      <c r="B4" s="151" t="s">
        <v>390</v>
      </c>
      <c r="C4" s="6"/>
      <c r="D4" s="6"/>
      <c r="F4" s="152"/>
      <c r="G4" s="152"/>
    </row>
    <row r="5" spans="2:7" ht="12" customHeight="1" thickBot="1" x14ac:dyDescent="0.35">
      <c r="B5" s="129" t="s">
        <v>12</v>
      </c>
      <c r="C5" s="130"/>
      <c r="D5" s="131"/>
      <c r="E5" s="262"/>
      <c r="F5" s="263"/>
      <c r="G5" s="264"/>
    </row>
    <row r="6" spans="2:7" ht="12" customHeight="1" x14ac:dyDescent="0.3">
      <c r="B6" s="12"/>
      <c r="C6" s="13"/>
      <c r="D6" s="115"/>
      <c r="E6" s="121"/>
      <c r="F6" s="16"/>
      <c r="G6" s="17"/>
    </row>
    <row r="7" spans="2:7" ht="12" customHeight="1" x14ac:dyDescent="0.3">
      <c r="B7" s="18" t="s">
        <v>0</v>
      </c>
      <c r="C7" s="19" t="s">
        <v>1</v>
      </c>
      <c r="D7" s="116" t="s">
        <v>2</v>
      </c>
      <c r="E7" s="122" t="s">
        <v>3</v>
      </c>
      <c r="F7" s="22" t="s">
        <v>4</v>
      </c>
      <c r="G7" s="23" t="s">
        <v>5</v>
      </c>
    </row>
    <row r="8" spans="2:7" ht="12" customHeight="1" x14ac:dyDescent="0.3">
      <c r="B8" s="24"/>
      <c r="C8" s="25"/>
      <c r="D8" s="117"/>
      <c r="E8" s="123"/>
      <c r="F8" s="28"/>
      <c r="G8" s="29"/>
    </row>
    <row r="9" spans="2:7" ht="26" customHeight="1" x14ac:dyDescent="0.25">
      <c r="B9" s="30">
        <v>2</v>
      </c>
      <c r="C9" s="249" t="s">
        <v>6</v>
      </c>
      <c r="D9" s="134"/>
      <c r="E9" s="135"/>
      <c r="F9" s="136"/>
      <c r="G9" s="137"/>
    </row>
    <row r="10" spans="2:7" ht="41" customHeight="1" x14ac:dyDescent="0.25">
      <c r="B10" s="36"/>
      <c r="C10" s="171" t="s">
        <v>427</v>
      </c>
      <c r="D10" s="118"/>
      <c r="E10" s="124"/>
      <c r="F10" s="40"/>
      <c r="G10" s="41" t="str">
        <f t="shared" ref="G10:G13" si="0">IF(OR(AND(E10="Prov",F10="Sum"),(F10="PC Sum")),". . . . . . . . .00",IF(ISERR(E10*F10),"",IF(E10*F10=0,"",ROUND(E10*F10,2))))</f>
        <v/>
      </c>
    </row>
    <row r="11" spans="2:7" ht="19.5" customHeight="1" x14ac:dyDescent="0.25">
      <c r="B11" s="36"/>
      <c r="C11" s="171"/>
      <c r="D11" s="118"/>
      <c r="E11" s="124"/>
      <c r="F11" s="40"/>
      <c r="G11" s="41"/>
    </row>
    <row r="12" spans="2:7" ht="12" customHeight="1" x14ac:dyDescent="0.3">
      <c r="B12" s="112">
        <v>2.1</v>
      </c>
      <c r="C12" s="140" t="s">
        <v>381</v>
      </c>
      <c r="D12" s="118"/>
      <c r="E12" s="124"/>
      <c r="F12" s="44"/>
      <c r="G12" s="41" t="str">
        <f t="shared" si="0"/>
        <v/>
      </c>
    </row>
    <row r="13" spans="2:7" ht="12" customHeight="1" x14ac:dyDescent="0.25">
      <c r="B13" s="45"/>
      <c r="C13" s="113"/>
      <c r="D13" s="118"/>
      <c r="E13" s="124"/>
      <c r="F13" s="44"/>
      <c r="G13" s="41" t="str">
        <f t="shared" si="0"/>
        <v/>
      </c>
    </row>
    <row r="14" spans="2:7" ht="12" customHeight="1" x14ac:dyDescent="0.25">
      <c r="B14" s="132" t="s">
        <v>46</v>
      </c>
      <c r="C14" s="141" t="s">
        <v>43</v>
      </c>
      <c r="D14" s="119" t="s">
        <v>7</v>
      </c>
      <c r="E14" s="124">
        <f>ROUNDUP(1.05*49,0)</f>
        <v>52</v>
      </c>
      <c r="F14" s="44"/>
      <c r="G14" s="41"/>
    </row>
    <row r="15" spans="2:7" ht="12" customHeight="1" x14ac:dyDescent="0.25">
      <c r="B15" s="45"/>
      <c r="C15" s="139"/>
      <c r="D15" s="118"/>
      <c r="E15" s="125"/>
      <c r="F15" s="44"/>
      <c r="G15" s="41"/>
    </row>
    <row r="16" spans="2:7" ht="12" customHeight="1" x14ac:dyDescent="0.25">
      <c r="B16" s="132" t="s">
        <v>47</v>
      </c>
      <c r="C16" s="141" t="s">
        <v>31</v>
      </c>
      <c r="D16" s="119" t="s">
        <v>7</v>
      </c>
      <c r="E16" s="124">
        <f>ROUNDUP(1.05*2212,0)</f>
        <v>2323</v>
      </c>
      <c r="F16" s="44"/>
      <c r="G16" s="41"/>
    </row>
    <row r="17" spans="2:7" ht="12" customHeight="1" x14ac:dyDescent="0.25">
      <c r="B17" s="45"/>
      <c r="C17" s="139"/>
      <c r="D17" s="118"/>
      <c r="E17" s="124"/>
      <c r="F17" s="44"/>
      <c r="G17" s="41"/>
    </row>
    <row r="18" spans="2:7" ht="12" customHeight="1" x14ac:dyDescent="0.25">
      <c r="B18" s="132" t="s">
        <v>48</v>
      </c>
      <c r="C18" s="141" t="s">
        <v>32</v>
      </c>
      <c r="D18" s="119" t="s">
        <v>7</v>
      </c>
      <c r="E18" s="124">
        <f>ROUNDUP(1.05*210,0)</f>
        <v>221</v>
      </c>
      <c r="F18" s="44"/>
      <c r="G18" s="41"/>
    </row>
    <row r="19" spans="2:7" ht="12" customHeight="1" x14ac:dyDescent="0.25">
      <c r="B19" s="45"/>
      <c r="C19" s="139"/>
      <c r="D19" s="119"/>
      <c r="E19" s="124"/>
      <c r="F19" s="44"/>
      <c r="G19" s="41"/>
    </row>
    <row r="20" spans="2:7" ht="12" customHeight="1" x14ac:dyDescent="0.25">
      <c r="B20" s="132" t="s">
        <v>49</v>
      </c>
      <c r="C20" s="141" t="s">
        <v>33</v>
      </c>
      <c r="D20" s="119" t="s">
        <v>7</v>
      </c>
      <c r="E20" s="124">
        <f>ROUNDUP(1.05*584,0)</f>
        <v>614</v>
      </c>
      <c r="F20" s="44"/>
      <c r="G20" s="41"/>
    </row>
    <row r="21" spans="2:7" ht="12" customHeight="1" x14ac:dyDescent="0.25">
      <c r="B21" s="45"/>
      <c r="C21" s="139"/>
      <c r="D21" s="119"/>
      <c r="E21" s="124"/>
      <c r="F21" s="44"/>
      <c r="G21" s="41"/>
    </row>
    <row r="22" spans="2:7" ht="12" customHeight="1" x14ac:dyDescent="0.25">
      <c r="B22" s="132" t="s">
        <v>50</v>
      </c>
      <c r="C22" s="141" t="s">
        <v>34</v>
      </c>
      <c r="D22" s="119" t="s">
        <v>7</v>
      </c>
      <c r="E22" s="124">
        <v>97</v>
      </c>
      <c r="F22" s="44"/>
      <c r="G22" s="41"/>
    </row>
    <row r="23" spans="2:7" ht="12" customHeight="1" x14ac:dyDescent="0.25">
      <c r="B23" s="45"/>
      <c r="C23" s="139"/>
      <c r="D23" s="119"/>
      <c r="E23" s="124"/>
      <c r="F23" s="44"/>
      <c r="G23" s="41"/>
    </row>
    <row r="24" spans="2:7" ht="12" customHeight="1" x14ac:dyDescent="0.25">
      <c r="B24" s="132" t="s">
        <v>51</v>
      </c>
      <c r="C24" s="141" t="s">
        <v>35</v>
      </c>
      <c r="D24" s="119" t="s">
        <v>7</v>
      </c>
      <c r="E24" s="124">
        <f>ROUNDUP(1.05*313,0)</f>
        <v>329</v>
      </c>
      <c r="F24" s="44"/>
      <c r="G24" s="41"/>
    </row>
    <row r="25" spans="2:7" ht="12" customHeight="1" x14ac:dyDescent="0.25">
      <c r="B25" s="45"/>
      <c r="C25" s="139"/>
      <c r="D25" s="119"/>
      <c r="E25" s="124"/>
      <c r="F25" s="44"/>
      <c r="G25" s="41"/>
    </row>
    <row r="26" spans="2:7" ht="12" customHeight="1" x14ac:dyDescent="0.25">
      <c r="B26" s="132" t="s">
        <v>52</v>
      </c>
      <c r="C26" s="141" t="s">
        <v>36</v>
      </c>
      <c r="D26" s="119" t="s">
        <v>7</v>
      </c>
      <c r="E26" s="124">
        <f>ROUNDUP(1.05*6,0)</f>
        <v>7</v>
      </c>
      <c r="F26" s="44"/>
      <c r="G26" s="41"/>
    </row>
    <row r="27" spans="2:7" ht="12" customHeight="1" x14ac:dyDescent="0.25">
      <c r="B27" s="45"/>
      <c r="C27" s="139"/>
      <c r="D27" s="118"/>
      <c r="E27" s="124"/>
      <c r="F27" s="44"/>
      <c r="G27" s="41"/>
    </row>
    <row r="28" spans="2:7" ht="12" customHeight="1" x14ac:dyDescent="0.25">
      <c r="B28" s="132" t="s">
        <v>53</v>
      </c>
      <c r="C28" s="141" t="s">
        <v>38</v>
      </c>
      <c r="D28" s="119" t="s">
        <v>7</v>
      </c>
      <c r="E28" s="124">
        <f>ROUNDUP(1.05*16,0)</f>
        <v>17</v>
      </c>
      <c r="F28" s="44"/>
      <c r="G28" s="41"/>
    </row>
    <row r="29" spans="2:7" ht="12" customHeight="1" x14ac:dyDescent="0.25">
      <c r="B29" s="45"/>
      <c r="C29" s="139"/>
      <c r="D29" s="118"/>
      <c r="E29" s="124"/>
      <c r="F29" s="44"/>
      <c r="G29" s="41"/>
    </row>
    <row r="30" spans="2:7" ht="12" customHeight="1" x14ac:dyDescent="0.25">
      <c r="B30" s="132" t="s">
        <v>54</v>
      </c>
      <c r="C30" s="141" t="s">
        <v>37</v>
      </c>
      <c r="D30" s="119" t="s">
        <v>7</v>
      </c>
      <c r="E30" s="124">
        <f>ROUNDUP(1.05*103,0)</f>
        <v>109</v>
      </c>
      <c r="F30" s="44"/>
      <c r="G30" s="41"/>
    </row>
    <row r="31" spans="2:7" ht="12" customHeight="1" x14ac:dyDescent="0.25">
      <c r="B31" s="45"/>
      <c r="C31" s="139"/>
      <c r="D31" s="119"/>
      <c r="E31" s="124"/>
      <c r="F31" s="44"/>
      <c r="G31" s="41"/>
    </row>
    <row r="32" spans="2:7" ht="12" customHeight="1" x14ac:dyDescent="0.25">
      <c r="B32" s="132" t="s">
        <v>55</v>
      </c>
      <c r="C32" s="141" t="s">
        <v>39</v>
      </c>
      <c r="D32" s="119" t="s">
        <v>7</v>
      </c>
      <c r="E32" s="124">
        <f>ROUNDUP(1.05*9,0)</f>
        <v>10</v>
      </c>
      <c r="F32" s="44"/>
      <c r="G32" s="41"/>
    </row>
    <row r="33" spans="2:7" ht="12" customHeight="1" x14ac:dyDescent="0.25">
      <c r="B33" s="45"/>
      <c r="C33" s="139"/>
      <c r="D33" s="119"/>
      <c r="E33" s="124"/>
      <c r="F33" s="44"/>
      <c r="G33" s="41"/>
    </row>
    <row r="34" spans="2:7" ht="12" customHeight="1" x14ac:dyDescent="0.25">
      <c r="B34" s="132" t="s">
        <v>56</v>
      </c>
      <c r="C34" s="141" t="s">
        <v>40</v>
      </c>
      <c r="D34" s="119" t="s">
        <v>7</v>
      </c>
      <c r="E34" s="124">
        <f>ROUNDUP(1.05*18,0)</f>
        <v>19</v>
      </c>
      <c r="F34" s="44"/>
      <c r="G34" s="41"/>
    </row>
    <row r="35" spans="2:7" ht="12" customHeight="1" x14ac:dyDescent="0.25">
      <c r="B35" s="45"/>
      <c r="C35" s="139"/>
      <c r="D35" s="119"/>
      <c r="E35" s="124"/>
      <c r="F35" s="44"/>
      <c r="G35" s="41"/>
    </row>
    <row r="36" spans="2:7" ht="12" customHeight="1" x14ac:dyDescent="0.25">
      <c r="B36" s="132" t="s">
        <v>57</v>
      </c>
      <c r="C36" s="141" t="s">
        <v>41</v>
      </c>
      <c r="D36" s="119" t="s">
        <v>7</v>
      </c>
      <c r="E36" s="124">
        <v>118</v>
      </c>
      <c r="F36" s="44"/>
      <c r="G36" s="41"/>
    </row>
    <row r="37" spans="2:7" ht="12" customHeight="1" x14ac:dyDescent="0.25">
      <c r="B37" s="45"/>
      <c r="C37" s="139"/>
      <c r="D37" s="119"/>
      <c r="E37" s="124"/>
      <c r="F37" s="44"/>
      <c r="G37" s="41"/>
    </row>
    <row r="38" spans="2:7" ht="12" customHeight="1" x14ac:dyDescent="0.3">
      <c r="B38" s="112">
        <v>2.2000000000000002</v>
      </c>
      <c r="C38" s="140" t="s">
        <v>380</v>
      </c>
      <c r="D38" s="118"/>
      <c r="E38" s="124"/>
      <c r="F38" s="44"/>
      <c r="G38" s="41"/>
    </row>
    <row r="39" spans="2:7" ht="12" customHeight="1" x14ac:dyDescent="0.25">
      <c r="B39" s="42"/>
      <c r="C39" s="139"/>
      <c r="D39" s="118"/>
      <c r="E39" s="124"/>
      <c r="F39" s="44"/>
      <c r="G39" s="41"/>
    </row>
    <row r="40" spans="2:7" ht="12" customHeight="1" x14ac:dyDescent="0.3">
      <c r="B40" s="112"/>
      <c r="C40" s="138" t="s">
        <v>6</v>
      </c>
      <c r="D40" s="118"/>
      <c r="E40" s="124"/>
      <c r="F40" s="44"/>
      <c r="G40" s="41"/>
    </row>
    <row r="41" spans="2:7" x14ac:dyDescent="0.25">
      <c r="B41" s="45"/>
      <c r="C41" s="113"/>
      <c r="D41" s="118"/>
      <c r="E41" s="124"/>
      <c r="F41" s="44"/>
      <c r="G41" s="41"/>
    </row>
    <row r="42" spans="2:7" ht="12" customHeight="1" x14ac:dyDescent="0.25">
      <c r="B42" s="132" t="s">
        <v>58</v>
      </c>
      <c r="C42" s="141" t="s">
        <v>42</v>
      </c>
      <c r="D42" s="119" t="s">
        <v>7</v>
      </c>
      <c r="E42" s="124">
        <f>ROUNDUP(1.05*80,0)</f>
        <v>84</v>
      </c>
      <c r="F42" s="44"/>
      <c r="G42" s="41"/>
    </row>
    <row r="43" spans="2:7" ht="12" customHeight="1" x14ac:dyDescent="0.25">
      <c r="B43" s="45"/>
      <c r="C43" s="139"/>
      <c r="D43" s="118"/>
      <c r="E43" s="125"/>
      <c r="F43" s="44"/>
      <c r="G43" s="41"/>
    </row>
    <row r="44" spans="2:7" ht="12" customHeight="1" x14ac:dyDescent="0.25">
      <c r="B44" s="132" t="s">
        <v>59</v>
      </c>
      <c r="C44" s="141" t="s">
        <v>31</v>
      </c>
      <c r="D44" s="119" t="s">
        <v>7</v>
      </c>
      <c r="E44" s="124">
        <f>ROUNDUP(1.05*6801,0)</f>
        <v>7142</v>
      </c>
      <c r="F44" s="44"/>
      <c r="G44" s="41"/>
    </row>
    <row r="45" spans="2:7" ht="12" customHeight="1" x14ac:dyDescent="0.25">
      <c r="B45" s="45"/>
      <c r="C45" s="139"/>
      <c r="D45" s="118"/>
      <c r="E45" s="124"/>
      <c r="F45" s="44"/>
      <c r="G45" s="41"/>
    </row>
    <row r="46" spans="2:7" ht="12" customHeight="1" x14ac:dyDescent="0.25">
      <c r="B46" s="132" t="s">
        <v>60</v>
      </c>
      <c r="C46" s="141" t="s">
        <v>32</v>
      </c>
      <c r="D46" s="119" t="s">
        <v>7</v>
      </c>
      <c r="E46" s="124">
        <f>ROUNDUP(1.05*611,0)</f>
        <v>642</v>
      </c>
      <c r="F46" s="44"/>
      <c r="G46" s="41"/>
    </row>
    <row r="47" spans="2:7" ht="12" customHeight="1" x14ac:dyDescent="0.25">
      <c r="B47" s="45"/>
      <c r="C47" s="139"/>
      <c r="D47" s="119"/>
      <c r="E47" s="124"/>
      <c r="F47" s="44"/>
      <c r="G47" s="41"/>
    </row>
    <row r="48" spans="2:7" ht="12" customHeight="1" x14ac:dyDescent="0.25">
      <c r="B48" s="132" t="s">
        <v>61</v>
      </c>
      <c r="C48" s="141" t="s">
        <v>33</v>
      </c>
      <c r="D48" s="119" t="s">
        <v>7</v>
      </c>
      <c r="E48" s="124">
        <f>ROUNDUP(1.05*2175,0)</f>
        <v>2284</v>
      </c>
      <c r="F48" s="44"/>
      <c r="G48" s="41"/>
    </row>
    <row r="49" spans="2:7" ht="12" customHeight="1" x14ac:dyDescent="0.25">
      <c r="B49" s="45"/>
      <c r="C49" s="139"/>
      <c r="D49" s="119"/>
      <c r="E49" s="124"/>
      <c r="F49" s="44"/>
      <c r="G49" s="41"/>
    </row>
    <row r="50" spans="2:7" ht="12" customHeight="1" x14ac:dyDescent="0.25">
      <c r="B50" s="132" t="s">
        <v>62</v>
      </c>
      <c r="C50" s="141" t="s">
        <v>34</v>
      </c>
      <c r="D50" s="119" t="s">
        <v>7</v>
      </c>
      <c r="E50" s="124">
        <f>ROUNDUP(1.05*528,0)</f>
        <v>555</v>
      </c>
      <c r="F50" s="44"/>
      <c r="G50" s="41"/>
    </row>
    <row r="51" spans="2:7" ht="12" customHeight="1" x14ac:dyDescent="0.25">
      <c r="B51" s="45"/>
      <c r="C51" s="139"/>
      <c r="D51" s="119"/>
      <c r="E51" s="124"/>
      <c r="F51" s="44"/>
      <c r="G51" s="41"/>
    </row>
    <row r="52" spans="2:7" ht="12" customHeight="1" x14ac:dyDescent="0.25">
      <c r="B52" s="132">
        <v>2.27</v>
      </c>
      <c r="C52" s="141" t="s">
        <v>35</v>
      </c>
      <c r="D52" s="119" t="s">
        <v>7</v>
      </c>
      <c r="E52" s="124">
        <f>ROUNDUP(1.05*1152,0)</f>
        <v>1210</v>
      </c>
      <c r="F52" s="44"/>
      <c r="G52" s="41"/>
    </row>
    <row r="53" spans="2:7" ht="12" customHeight="1" x14ac:dyDescent="0.25">
      <c r="B53" s="45"/>
      <c r="C53" s="139"/>
      <c r="D53" s="119"/>
      <c r="E53" s="124"/>
      <c r="F53" s="44"/>
      <c r="G53" s="41"/>
    </row>
    <row r="54" spans="2:7" ht="12" customHeight="1" x14ac:dyDescent="0.25">
      <c r="B54" s="132" t="s">
        <v>63</v>
      </c>
      <c r="C54" s="141" t="s">
        <v>36</v>
      </c>
      <c r="D54" s="119" t="s">
        <v>7</v>
      </c>
      <c r="E54" s="124">
        <f>ROUNDUP(1.05*11,0)</f>
        <v>12</v>
      </c>
      <c r="F54" s="44"/>
      <c r="G54" s="41"/>
    </row>
    <row r="55" spans="2:7" ht="12" customHeight="1" x14ac:dyDescent="0.25">
      <c r="B55" s="45"/>
      <c r="C55" s="139"/>
      <c r="D55" s="118"/>
      <c r="E55" s="124"/>
      <c r="F55" s="44"/>
      <c r="G55" s="41"/>
    </row>
    <row r="56" spans="2:7" ht="12" customHeight="1" x14ac:dyDescent="0.25">
      <c r="B56" s="132" t="s">
        <v>64</v>
      </c>
      <c r="C56" s="141" t="s">
        <v>38</v>
      </c>
      <c r="D56" s="119" t="s">
        <v>7</v>
      </c>
      <c r="E56" s="124">
        <f>ROUNDUP(1.05*15,0)</f>
        <v>16</v>
      </c>
      <c r="F56" s="44"/>
      <c r="G56" s="41"/>
    </row>
    <row r="57" spans="2:7" ht="12" customHeight="1" x14ac:dyDescent="0.25">
      <c r="B57" s="45"/>
      <c r="C57" s="139"/>
      <c r="D57" s="118"/>
      <c r="E57" s="124"/>
      <c r="F57" s="44"/>
      <c r="G57" s="41"/>
    </row>
    <row r="58" spans="2:7" ht="12" customHeight="1" x14ac:dyDescent="0.25">
      <c r="B58" s="132" t="s">
        <v>65</v>
      </c>
      <c r="C58" s="141" t="s">
        <v>37</v>
      </c>
      <c r="D58" s="119" t="s">
        <v>7</v>
      </c>
      <c r="E58" s="124">
        <f>ROUNDUP(1.05*49,0)</f>
        <v>52</v>
      </c>
      <c r="F58" s="44"/>
      <c r="G58" s="41"/>
    </row>
    <row r="59" spans="2:7" ht="12" customHeight="1" x14ac:dyDescent="0.25">
      <c r="B59" s="45"/>
      <c r="C59" s="139"/>
      <c r="D59" s="119"/>
      <c r="E59" s="124"/>
      <c r="F59" s="44"/>
      <c r="G59" s="41"/>
    </row>
    <row r="60" spans="2:7" ht="12" customHeight="1" x14ac:dyDescent="0.25">
      <c r="B60" s="132" t="s">
        <v>66</v>
      </c>
      <c r="C60" s="141" t="s">
        <v>39</v>
      </c>
      <c r="D60" s="119" t="s">
        <v>7</v>
      </c>
      <c r="E60" s="124">
        <f>ROUNDUP(1.05*11,0)</f>
        <v>12</v>
      </c>
      <c r="F60" s="44"/>
      <c r="G60" s="41"/>
    </row>
    <row r="61" spans="2:7" ht="12" customHeight="1" x14ac:dyDescent="0.25">
      <c r="B61" s="45"/>
      <c r="C61" s="139"/>
      <c r="D61" s="119"/>
      <c r="E61" s="124"/>
      <c r="F61" s="44"/>
      <c r="G61" s="41"/>
    </row>
    <row r="62" spans="2:7" ht="12" customHeight="1" x14ac:dyDescent="0.25">
      <c r="B62" s="132" t="s">
        <v>67</v>
      </c>
      <c r="C62" s="141" t="s">
        <v>40</v>
      </c>
      <c r="D62" s="119" t="s">
        <v>7</v>
      </c>
      <c r="E62" s="124">
        <f>ROUNDUP(1.05*31,0)</f>
        <v>33</v>
      </c>
      <c r="F62" s="44"/>
      <c r="G62" s="41"/>
    </row>
    <row r="63" spans="2:7" ht="12" customHeight="1" x14ac:dyDescent="0.25">
      <c r="B63" s="45"/>
      <c r="C63" s="139"/>
      <c r="D63" s="119"/>
      <c r="E63" s="124"/>
      <c r="F63" s="44"/>
      <c r="G63" s="41"/>
    </row>
    <row r="64" spans="2:7" ht="12" customHeight="1" x14ac:dyDescent="0.25">
      <c r="B64" s="132" t="s">
        <v>200</v>
      </c>
      <c r="C64" s="141" t="s">
        <v>41</v>
      </c>
      <c r="D64" s="119" t="s">
        <v>7</v>
      </c>
      <c r="E64" s="124">
        <v>192</v>
      </c>
      <c r="F64" s="44"/>
      <c r="G64" s="41"/>
    </row>
    <row r="65" spans="2:7" ht="12" customHeight="1" x14ac:dyDescent="0.25">
      <c r="B65" s="183"/>
      <c r="C65" s="184"/>
      <c r="D65" s="185"/>
      <c r="E65" s="186"/>
      <c r="F65" s="187"/>
      <c r="G65" s="173"/>
    </row>
    <row r="66" spans="2:7" ht="12" customHeight="1" x14ac:dyDescent="0.3">
      <c r="B66" s="179"/>
      <c r="C66" s="138" t="s">
        <v>227</v>
      </c>
      <c r="D66" s="119"/>
      <c r="E66" s="124"/>
      <c r="F66" s="44"/>
      <c r="G66" s="180"/>
    </row>
    <row r="67" spans="2:7" ht="12" customHeight="1" x14ac:dyDescent="0.25">
      <c r="B67" s="188"/>
      <c r="C67" s="189"/>
      <c r="D67" s="181"/>
      <c r="E67" s="126"/>
      <c r="F67" s="52"/>
      <c r="G67" s="182"/>
    </row>
    <row r="68" spans="2:7" ht="12" customHeight="1" x14ac:dyDescent="0.25">
      <c r="B68" s="132"/>
      <c r="C68" s="141"/>
      <c r="D68" s="119"/>
      <c r="E68" s="124"/>
      <c r="F68" s="44"/>
      <c r="G68" s="41"/>
    </row>
    <row r="69" spans="2:7" ht="12" customHeight="1" x14ac:dyDescent="0.3">
      <c r="B69" s="132"/>
      <c r="C69" s="138" t="s">
        <v>407</v>
      </c>
      <c r="D69" s="119"/>
      <c r="E69" s="124"/>
      <c r="F69" s="44"/>
      <c r="G69" s="41"/>
    </row>
    <row r="70" spans="2:7" ht="12" customHeight="1" x14ac:dyDescent="0.25">
      <c r="B70" s="132"/>
      <c r="C70" s="141"/>
      <c r="D70" s="119"/>
      <c r="E70" s="124"/>
      <c r="F70" s="44"/>
      <c r="G70" s="41"/>
    </row>
    <row r="71" spans="2:7" ht="12" customHeight="1" x14ac:dyDescent="0.25">
      <c r="B71" s="45"/>
      <c r="C71" s="141"/>
      <c r="D71" s="119"/>
      <c r="E71" s="124"/>
      <c r="F71" s="44"/>
      <c r="G71" s="41"/>
    </row>
    <row r="72" spans="2:7" ht="12" customHeight="1" x14ac:dyDescent="0.3">
      <c r="B72" s="112">
        <v>2.2999999999999998</v>
      </c>
      <c r="C72" s="140" t="s">
        <v>379</v>
      </c>
      <c r="D72" s="118"/>
      <c r="E72" s="124"/>
      <c r="F72" s="44"/>
      <c r="G72" s="41" t="str">
        <f t="shared" ref="G72:G75" si="1">IF(OR(AND(E72="Prov",F72="Sum"),(F72="PC Sum")),". . . . . . . . .00",IF(ISERR(E72*F72),"",IF(E72*F72=0,"",ROUND(E72*F72,2))))</f>
        <v/>
      </c>
    </row>
    <row r="73" spans="2:7" x14ac:dyDescent="0.25">
      <c r="B73" s="42"/>
      <c r="C73" s="139"/>
      <c r="D73" s="118"/>
      <c r="E73" s="124"/>
      <c r="F73" s="44"/>
      <c r="G73" s="41"/>
    </row>
    <row r="74" spans="2:7" ht="12" customHeight="1" x14ac:dyDescent="0.3">
      <c r="B74" s="132"/>
      <c r="C74" s="138" t="s">
        <v>6</v>
      </c>
      <c r="D74" s="118"/>
      <c r="E74" s="124"/>
      <c r="F74" s="44"/>
      <c r="G74" s="41" t="str">
        <f t="shared" si="1"/>
        <v/>
      </c>
    </row>
    <row r="75" spans="2:7" ht="12" customHeight="1" x14ac:dyDescent="0.25">
      <c r="B75" s="45"/>
      <c r="C75" s="113"/>
      <c r="D75" s="118"/>
      <c r="E75" s="124"/>
      <c r="F75" s="44"/>
      <c r="G75" s="41" t="str">
        <f t="shared" si="1"/>
        <v/>
      </c>
    </row>
    <row r="76" spans="2:7" ht="12" customHeight="1" x14ac:dyDescent="0.25">
      <c r="B76" s="132" t="s">
        <v>78</v>
      </c>
      <c r="C76" s="141" t="s">
        <v>113</v>
      </c>
      <c r="D76" s="119" t="s">
        <v>7</v>
      </c>
      <c r="E76" s="124">
        <f>ROUNDUP(1.05*44,0)</f>
        <v>47</v>
      </c>
      <c r="F76" s="44"/>
      <c r="G76" s="41"/>
    </row>
    <row r="77" spans="2:7" ht="12" customHeight="1" x14ac:dyDescent="0.25">
      <c r="B77" s="45"/>
      <c r="C77" s="139"/>
      <c r="D77" s="118"/>
      <c r="E77" s="125"/>
      <c r="F77" s="44"/>
      <c r="G77" s="41"/>
    </row>
    <row r="78" spans="2:7" ht="12" customHeight="1" x14ac:dyDescent="0.25">
      <c r="B78" s="132" t="s">
        <v>79</v>
      </c>
      <c r="C78" s="141" t="s">
        <v>31</v>
      </c>
      <c r="D78" s="119" t="s">
        <v>7</v>
      </c>
      <c r="E78" s="124">
        <f>ROUNDUP(1.05*527,0)</f>
        <v>554</v>
      </c>
      <c r="F78" s="44"/>
      <c r="G78" s="41"/>
    </row>
    <row r="79" spans="2:7" ht="12" customHeight="1" x14ac:dyDescent="0.25">
      <c r="B79" s="45"/>
      <c r="C79" s="139"/>
      <c r="D79" s="118"/>
      <c r="E79" s="124"/>
      <c r="F79" s="44"/>
      <c r="G79" s="41"/>
    </row>
    <row r="80" spans="2:7" ht="12" customHeight="1" x14ac:dyDescent="0.25">
      <c r="B80" s="132" t="s">
        <v>80</v>
      </c>
      <c r="C80" s="141" t="s">
        <v>32</v>
      </c>
      <c r="D80" s="119" t="s">
        <v>7</v>
      </c>
      <c r="E80" s="124">
        <f>ROUNDUP(1.05*55,0)</f>
        <v>58</v>
      </c>
      <c r="F80" s="44"/>
      <c r="G80" s="41"/>
    </row>
    <row r="81" spans="2:7" ht="12" customHeight="1" x14ac:dyDescent="0.25">
      <c r="B81" s="45"/>
      <c r="C81" s="139"/>
      <c r="D81" s="119"/>
      <c r="E81" s="124"/>
      <c r="F81" s="44"/>
      <c r="G81" s="41"/>
    </row>
    <row r="82" spans="2:7" ht="12" customHeight="1" x14ac:dyDescent="0.25">
      <c r="B82" s="132" t="s">
        <v>81</v>
      </c>
      <c r="C82" s="141" t="s">
        <v>114</v>
      </c>
      <c r="D82" s="119" t="s">
        <v>7</v>
      </c>
      <c r="E82" s="124">
        <f>ROUNDUP(1.05*162,0)</f>
        <v>171</v>
      </c>
      <c r="F82" s="44"/>
      <c r="G82" s="41"/>
    </row>
    <row r="83" spans="2:7" ht="12" customHeight="1" x14ac:dyDescent="0.25">
      <c r="B83" s="45"/>
      <c r="C83" s="139"/>
      <c r="D83" s="119"/>
      <c r="E83" s="124"/>
      <c r="F83" s="44"/>
      <c r="G83" s="41"/>
    </row>
    <row r="84" spans="2:7" ht="12" customHeight="1" x14ac:dyDescent="0.25">
      <c r="B84" s="132" t="s">
        <v>82</v>
      </c>
      <c r="C84" s="141" t="s">
        <v>115</v>
      </c>
      <c r="D84" s="119" t="s">
        <v>7</v>
      </c>
      <c r="E84" s="124">
        <f>ROUNDUP(1.05*4,0)</f>
        <v>5</v>
      </c>
      <c r="F84" s="44"/>
      <c r="G84" s="41"/>
    </row>
    <row r="85" spans="2:7" ht="12" customHeight="1" x14ac:dyDescent="0.25">
      <c r="B85" s="45"/>
      <c r="C85" s="139"/>
      <c r="D85" s="119"/>
      <c r="E85" s="124"/>
      <c r="F85" s="44"/>
      <c r="G85" s="41"/>
    </row>
    <row r="86" spans="2:7" ht="12" customHeight="1" x14ac:dyDescent="0.25">
      <c r="B86" s="132" t="s">
        <v>83</v>
      </c>
      <c r="C86" s="141" t="s">
        <v>35</v>
      </c>
      <c r="D86" s="119" t="s">
        <v>7</v>
      </c>
      <c r="E86" s="124">
        <f>ROUNDUP(1.05*130,0)</f>
        <v>137</v>
      </c>
      <c r="F86" s="44"/>
      <c r="G86" s="41"/>
    </row>
    <row r="87" spans="2:7" ht="12" customHeight="1" x14ac:dyDescent="0.25">
      <c r="B87" s="45"/>
      <c r="C87" s="139"/>
      <c r="D87" s="119"/>
      <c r="E87" s="124"/>
      <c r="F87" s="44"/>
      <c r="G87" s="41"/>
    </row>
    <row r="88" spans="2:7" ht="12" customHeight="1" x14ac:dyDescent="0.25">
      <c r="B88" s="132" t="s">
        <v>84</v>
      </c>
      <c r="C88" s="141" t="s">
        <v>116</v>
      </c>
      <c r="D88" s="119" t="s">
        <v>7</v>
      </c>
      <c r="E88" s="124">
        <f>ROUNDUP(2*2,0)</f>
        <v>4</v>
      </c>
      <c r="F88" s="44"/>
      <c r="G88" s="41"/>
    </row>
    <row r="89" spans="2:7" ht="12" customHeight="1" x14ac:dyDescent="0.25">
      <c r="B89" s="45"/>
      <c r="C89" s="139"/>
      <c r="D89" s="118"/>
      <c r="E89" s="124"/>
      <c r="F89" s="44"/>
      <c r="G89" s="41"/>
    </row>
    <row r="90" spans="2:7" ht="12" customHeight="1" x14ac:dyDescent="0.25">
      <c r="B90" s="132" t="s">
        <v>85</v>
      </c>
      <c r="C90" s="141" t="s">
        <v>41</v>
      </c>
      <c r="D90" s="119" t="s">
        <v>7</v>
      </c>
      <c r="E90" s="124">
        <v>94</v>
      </c>
      <c r="F90" s="44"/>
      <c r="G90" s="41"/>
    </row>
    <row r="91" spans="2:7" ht="12" customHeight="1" x14ac:dyDescent="0.25">
      <c r="B91" s="132"/>
      <c r="C91" s="141"/>
      <c r="D91" s="119"/>
      <c r="E91" s="124"/>
      <c r="F91" s="44"/>
      <c r="G91" s="41"/>
    </row>
    <row r="92" spans="2:7" ht="12" customHeight="1" x14ac:dyDescent="0.3">
      <c r="B92" s="36"/>
      <c r="C92" s="138"/>
      <c r="D92" s="118"/>
      <c r="E92" s="124"/>
      <c r="F92" s="40"/>
      <c r="G92" s="41" t="str">
        <f t="shared" ref="G92:G97" si="2">IF(OR(AND(E92="Prov",F92="Sum"),(F92="PC Sum")),". . . . . . . . .00",IF(ISERR(E92*F92),"",IF(E92*F92=0,"",ROUND(E92*F92,2))))</f>
        <v/>
      </c>
    </row>
    <row r="93" spans="2:7" ht="12" customHeight="1" x14ac:dyDescent="0.25">
      <c r="B93" s="154"/>
      <c r="C93" s="141"/>
      <c r="D93" s="118"/>
      <c r="E93" s="124"/>
      <c r="F93" s="44"/>
      <c r="G93" s="41" t="str">
        <f t="shared" si="2"/>
        <v/>
      </c>
    </row>
    <row r="94" spans="2:7" ht="12" customHeight="1" x14ac:dyDescent="0.3">
      <c r="B94" s="112">
        <v>2.4</v>
      </c>
      <c r="C94" s="140" t="s">
        <v>378</v>
      </c>
      <c r="D94" s="118"/>
      <c r="E94" s="124"/>
      <c r="F94" s="44"/>
      <c r="G94" s="41" t="str">
        <f t="shared" si="2"/>
        <v/>
      </c>
    </row>
    <row r="95" spans="2:7" ht="12" customHeight="1" x14ac:dyDescent="0.25">
      <c r="B95" s="154"/>
      <c r="C95" s="141"/>
      <c r="D95" s="118"/>
      <c r="E95" s="124"/>
      <c r="F95" s="44"/>
      <c r="G95" s="41"/>
    </row>
    <row r="96" spans="2:7" ht="12" customHeight="1" x14ac:dyDescent="0.3">
      <c r="B96" s="132"/>
      <c r="C96" s="138" t="s">
        <v>6</v>
      </c>
      <c r="D96" s="118"/>
      <c r="E96" s="124"/>
      <c r="F96" s="44"/>
      <c r="G96" s="41" t="str">
        <f t="shared" si="2"/>
        <v/>
      </c>
    </row>
    <row r="97" spans="2:7" ht="12" customHeight="1" x14ac:dyDescent="0.25">
      <c r="B97" s="132"/>
      <c r="C97" s="170"/>
      <c r="D97" s="118"/>
      <c r="E97" s="124"/>
      <c r="F97" s="44"/>
      <c r="G97" s="41" t="str">
        <f t="shared" si="2"/>
        <v/>
      </c>
    </row>
    <row r="98" spans="2:7" ht="12" customHeight="1" x14ac:dyDescent="0.25">
      <c r="B98" s="132"/>
      <c r="C98" s="142" t="s">
        <v>127</v>
      </c>
      <c r="D98" s="118"/>
      <c r="E98" s="124"/>
      <c r="F98" s="44"/>
      <c r="G98" s="41"/>
    </row>
    <row r="99" spans="2:7" ht="12" customHeight="1" x14ac:dyDescent="0.25">
      <c r="B99" s="132" t="s">
        <v>86</v>
      </c>
      <c r="C99" s="141" t="s">
        <v>128</v>
      </c>
      <c r="D99" s="118"/>
      <c r="E99" s="124"/>
      <c r="F99" s="44"/>
      <c r="G99" s="41"/>
    </row>
    <row r="100" spans="2:7" ht="25" x14ac:dyDescent="0.25">
      <c r="B100" s="132"/>
      <c r="C100" s="171" t="s">
        <v>129</v>
      </c>
      <c r="D100" s="118" t="s">
        <v>7</v>
      </c>
      <c r="E100" s="124">
        <v>1</v>
      </c>
      <c r="F100" s="44"/>
      <c r="G100" s="41"/>
    </row>
    <row r="101" spans="2:7" x14ac:dyDescent="0.25">
      <c r="B101" s="132"/>
      <c r="C101" s="141"/>
      <c r="D101" s="118"/>
      <c r="E101" s="125"/>
      <c r="F101" s="44"/>
      <c r="G101" s="41"/>
    </row>
    <row r="102" spans="2:7" x14ac:dyDescent="0.25">
      <c r="B102" s="132" t="s">
        <v>87</v>
      </c>
      <c r="C102" s="141" t="s">
        <v>130</v>
      </c>
      <c r="D102" s="118"/>
      <c r="E102" s="124"/>
      <c r="F102" s="44"/>
      <c r="G102" s="41"/>
    </row>
    <row r="103" spans="2:7" ht="37.5" x14ac:dyDescent="0.25">
      <c r="B103" s="132"/>
      <c r="C103" s="171" t="s">
        <v>131</v>
      </c>
      <c r="D103" s="118" t="s">
        <v>7</v>
      </c>
      <c r="E103" s="124">
        <v>1</v>
      </c>
      <c r="F103" s="44"/>
      <c r="G103" s="41"/>
    </row>
    <row r="104" spans="2:7" x14ac:dyDescent="0.25">
      <c r="B104" s="132"/>
      <c r="C104" s="171"/>
      <c r="D104" s="118"/>
      <c r="E104" s="124"/>
      <c r="F104" s="44"/>
      <c r="G104" s="41"/>
    </row>
    <row r="105" spans="2:7" ht="13" x14ac:dyDescent="0.3">
      <c r="B105" s="132"/>
      <c r="C105" s="138" t="s">
        <v>132</v>
      </c>
      <c r="D105" s="118"/>
      <c r="E105" s="125"/>
      <c r="F105" s="44"/>
      <c r="G105" s="41"/>
    </row>
    <row r="106" spans="2:7" x14ac:dyDescent="0.25">
      <c r="B106" s="132" t="s">
        <v>201</v>
      </c>
      <c r="C106" s="141" t="s">
        <v>133</v>
      </c>
      <c r="D106" s="118"/>
      <c r="E106" s="124"/>
      <c r="F106" s="44"/>
      <c r="G106" s="41"/>
    </row>
    <row r="107" spans="2:7" ht="37.5" x14ac:dyDescent="0.25">
      <c r="B107" s="132"/>
      <c r="C107" s="171" t="s">
        <v>134</v>
      </c>
      <c r="D107" s="118" t="s">
        <v>7</v>
      </c>
      <c r="E107" s="124">
        <v>1</v>
      </c>
      <c r="F107" s="44"/>
      <c r="G107" s="41"/>
    </row>
    <row r="108" spans="2:7" x14ac:dyDescent="0.25">
      <c r="B108" s="132"/>
      <c r="C108" s="141"/>
      <c r="D108" s="118"/>
      <c r="E108" s="125"/>
      <c r="F108" s="44"/>
      <c r="G108" s="41"/>
    </row>
    <row r="109" spans="2:7" x14ac:dyDescent="0.25">
      <c r="B109" s="132" t="s">
        <v>202</v>
      </c>
      <c r="C109" s="141" t="s">
        <v>135</v>
      </c>
      <c r="D109" s="118"/>
      <c r="E109" s="124"/>
      <c r="F109" s="44"/>
      <c r="G109" s="41"/>
    </row>
    <row r="110" spans="2:7" ht="25" x14ac:dyDescent="0.25">
      <c r="B110" s="132"/>
      <c r="C110" s="171" t="s">
        <v>136</v>
      </c>
      <c r="D110" s="118" t="s">
        <v>7</v>
      </c>
      <c r="E110" s="124">
        <v>1</v>
      </c>
      <c r="F110" s="44"/>
      <c r="G110" s="41"/>
    </row>
    <row r="111" spans="2:7" x14ac:dyDescent="0.25">
      <c r="B111" s="132"/>
      <c r="C111" s="141"/>
      <c r="D111" s="118"/>
      <c r="E111" s="125"/>
      <c r="F111" s="44"/>
      <c r="G111" s="41"/>
    </row>
    <row r="112" spans="2:7" ht="13" x14ac:dyDescent="0.3">
      <c r="B112" s="132"/>
      <c r="C112" s="138" t="s">
        <v>137</v>
      </c>
      <c r="D112" s="118"/>
      <c r="E112" s="125"/>
      <c r="F112" s="44"/>
      <c r="G112" s="41"/>
    </row>
    <row r="113" spans="2:7" x14ac:dyDescent="0.25">
      <c r="B113" s="132" t="s">
        <v>203</v>
      </c>
      <c r="C113" s="141" t="s">
        <v>138</v>
      </c>
      <c r="D113" s="118"/>
      <c r="E113" s="124"/>
      <c r="F113" s="44"/>
      <c r="G113" s="41"/>
    </row>
    <row r="114" spans="2:7" ht="37.5" x14ac:dyDescent="0.25">
      <c r="B114" s="132"/>
      <c r="C114" s="171" t="s">
        <v>139</v>
      </c>
      <c r="D114" s="118" t="s">
        <v>7</v>
      </c>
      <c r="E114" s="124">
        <v>1</v>
      </c>
      <c r="F114" s="44"/>
      <c r="G114" s="41"/>
    </row>
    <row r="115" spans="2:7" x14ac:dyDescent="0.25">
      <c r="B115" s="132"/>
      <c r="C115" s="141"/>
      <c r="D115" s="118"/>
      <c r="E115" s="125"/>
      <c r="F115" s="44"/>
      <c r="G115" s="41"/>
    </row>
    <row r="116" spans="2:7" x14ac:dyDescent="0.25">
      <c r="B116" s="132" t="s">
        <v>204</v>
      </c>
      <c r="C116" s="141" t="s">
        <v>140</v>
      </c>
      <c r="D116" s="118"/>
      <c r="E116" s="124"/>
      <c r="F116" s="44"/>
      <c r="G116" s="41"/>
    </row>
    <row r="117" spans="2:7" ht="37.5" x14ac:dyDescent="0.25">
      <c r="B117" s="132"/>
      <c r="C117" s="171" t="s">
        <v>141</v>
      </c>
      <c r="D117" s="118" t="s">
        <v>7</v>
      </c>
      <c r="E117" s="124">
        <v>1</v>
      </c>
      <c r="F117" s="44"/>
      <c r="G117" s="41"/>
    </row>
    <row r="118" spans="2:7" x14ac:dyDescent="0.25">
      <c r="B118" s="132"/>
      <c r="C118" s="141"/>
      <c r="D118" s="118"/>
      <c r="E118" s="125"/>
      <c r="F118" s="44"/>
      <c r="G118" s="41"/>
    </row>
    <row r="119" spans="2:7" x14ac:dyDescent="0.25">
      <c r="B119" s="132" t="s">
        <v>205</v>
      </c>
      <c r="C119" s="141" t="s">
        <v>142</v>
      </c>
      <c r="D119" s="118"/>
      <c r="E119" s="124"/>
      <c r="F119" s="44"/>
      <c r="G119" s="41"/>
    </row>
    <row r="120" spans="2:7" ht="37.5" x14ac:dyDescent="0.25">
      <c r="B120" s="132"/>
      <c r="C120" s="171" t="s">
        <v>143</v>
      </c>
      <c r="D120" s="118" t="s">
        <v>7</v>
      </c>
      <c r="E120" s="124">
        <v>1</v>
      </c>
      <c r="F120" s="44"/>
      <c r="G120" s="41"/>
    </row>
    <row r="121" spans="2:7" x14ac:dyDescent="0.25">
      <c r="B121" s="132"/>
      <c r="C121" s="141"/>
      <c r="D121" s="118"/>
      <c r="E121" s="125"/>
      <c r="F121" s="44"/>
      <c r="G121" s="41"/>
    </row>
    <row r="122" spans="2:7" ht="13" x14ac:dyDescent="0.3">
      <c r="B122" s="132"/>
      <c r="C122" s="138" t="s">
        <v>144</v>
      </c>
      <c r="D122" s="118"/>
      <c r="E122" s="125"/>
      <c r="F122" s="44"/>
      <c r="G122" s="41"/>
    </row>
    <row r="123" spans="2:7" x14ac:dyDescent="0.25">
      <c r="B123" s="132" t="s">
        <v>206</v>
      </c>
      <c r="C123" s="141" t="s">
        <v>145</v>
      </c>
      <c r="D123" s="118"/>
      <c r="E123" s="125"/>
      <c r="F123" s="44"/>
      <c r="G123" s="41"/>
    </row>
    <row r="124" spans="2:7" ht="37.5" x14ac:dyDescent="0.25">
      <c r="B124" s="132"/>
      <c r="C124" s="171" t="s">
        <v>146</v>
      </c>
      <c r="D124" s="118" t="s">
        <v>7</v>
      </c>
      <c r="E124" s="124">
        <v>1</v>
      </c>
      <c r="F124" s="44"/>
      <c r="G124" s="41"/>
    </row>
    <row r="125" spans="2:7" x14ac:dyDescent="0.25">
      <c r="B125" s="132"/>
      <c r="C125" s="141"/>
      <c r="D125" s="118"/>
      <c r="E125" s="125"/>
      <c r="F125" s="44"/>
      <c r="G125" s="41"/>
    </row>
    <row r="126" spans="2:7" x14ac:dyDescent="0.25">
      <c r="B126" s="183"/>
      <c r="C126" s="184"/>
      <c r="D126" s="190"/>
      <c r="E126" s="191"/>
      <c r="F126" s="187"/>
      <c r="G126" s="173"/>
    </row>
    <row r="127" spans="2:7" ht="13" x14ac:dyDescent="0.3">
      <c r="B127" s="179"/>
      <c r="C127" s="138" t="s">
        <v>227</v>
      </c>
      <c r="D127" s="118"/>
      <c r="E127" s="125"/>
      <c r="F127" s="44"/>
      <c r="G127" s="180"/>
    </row>
    <row r="128" spans="2:7" x14ac:dyDescent="0.25">
      <c r="B128" s="188"/>
      <c r="C128" s="189"/>
      <c r="D128" s="120"/>
      <c r="E128" s="192"/>
      <c r="F128" s="52"/>
      <c r="G128" s="182"/>
    </row>
    <row r="129" spans="2:7" x14ac:dyDescent="0.25">
      <c r="B129" s="183"/>
      <c r="C129" s="141"/>
      <c r="D129" s="190"/>
      <c r="E129" s="186"/>
      <c r="F129" s="187"/>
      <c r="G129" s="173"/>
    </row>
    <row r="130" spans="2:7" ht="13" x14ac:dyDescent="0.3">
      <c r="B130" s="179"/>
      <c r="C130" s="138" t="s">
        <v>407</v>
      </c>
      <c r="D130" s="118"/>
      <c r="E130" s="124"/>
      <c r="F130" s="44"/>
      <c r="G130" s="180"/>
    </row>
    <row r="131" spans="2:7" x14ac:dyDescent="0.25">
      <c r="B131" s="188"/>
      <c r="C131" s="194"/>
      <c r="D131" s="120"/>
      <c r="E131" s="126"/>
      <c r="F131" s="52"/>
      <c r="G131" s="182"/>
    </row>
    <row r="132" spans="2:7" x14ac:dyDescent="0.25">
      <c r="B132" s="177"/>
      <c r="C132" s="171"/>
      <c r="D132" s="118"/>
      <c r="E132" s="124"/>
      <c r="F132" s="44"/>
      <c r="G132" s="178"/>
    </row>
    <row r="133" spans="2:7" x14ac:dyDescent="0.25">
      <c r="B133" s="132" t="s">
        <v>207</v>
      </c>
      <c r="C133" s="141" t="s">
        <v>147</v>
      </c>
      <c r="D133" s="118"/>
      <c r="E133" s="125"/>
      <c r="F133" s="44"/>
      <c r="G133" s="41"/>
    </row>
    <row r="134" spans="2:7" ht="37.5" x14ac:dyDescent="0.25">
      <c r="B134" s="132"/>
      <c r="C134" s="171" t="s">
        <v>148</v>
      </c>
      <c r="D134" s="118" t="s">
        <v>7</v>
      </c>
      <c r="E134" s="124">
        <v>1</v>
      </c>
      <c r="F134" s="44"/>
      <c r="G134" s="41"/>
    </row>
    <row r="135" spans="2:7" x14ac:dyDescent="0.25">
      <c r="B135" s="132"/>
      <c r="C135" s="141"/>
      <c r="D135" s="118"/>
      <c r="E135" s="125"/>
      <c r="F135" s="44"/>
      <c r="G135" s="41"/>
    </row>
    <row r="136" spans="2:7" x14ac:dyDescent="0.25">
      <c r="B136" s="132" t="s">
        <v>208</v>
      </c>
      <c r="C136" s="141" t="s">
        <v>149</v>
      </c>
      <c r="D136" s="118"/>
      <c r="E136" s="125"/>
      <c r="F136" s="44"/>
      <c r="G136" s="41"/>
    </row>
    <row r="137" spans="2:7" ht="37.5" x14ac:dyDescent="0.25">
      <c r="B137" s="132"/>
      <c r="C137" s="171" t="s">
        <v>150</v>
      </c>
      <c r="D137" s="118" t="s">
        <v>7</v>
      </c>
      <c r="E137" s="124">
        <v>1</v>
      </c>
      <c r="F137" s="44"/>
      <c r="G137" s="41"/>
    </row>
    <row r="138" spans="2:7" x14ac:dyDescent="0.25">
      <c r="B138" s="132"/>
      <c r="C138" s="171"/>
      <c r="D138" s="118"/>
      <c r="E138" s="124"/>
      <c r="F138" s="44"/>
      <c r="G138" s="41"/>
    </row>
    <row r="139" spans="2:7" ht="13" x14ac:dyDescent="0.3">
      <c r="B139" s="132"/>
      <c r="C139" s="138" t="s">
        <v>151</v>
      </c>
      <c r="D139" s="118"/>
      <c r="E139" s="125"/>
      <c r="F139" s="44"/>
      <c r="G139" s="41"/>
    </row>
    <row r="140" spans="2:7" x14ac:dyDescent="0.25">
      <c r="B140" s="132" t="s">
        <v>209</v>
      </c>
      <c r="C140" s="141" t="s">
        <v>152</v>
      </c>
      <c r="D140" s="118"/>
      <c r="E140" s="125"/>
      <c r="F140" s="44"/>
      <c r="G140" s="41"/>
    </row>
    <row r="141" spans="2:7" ht="37.5" x14ac:dyDescent="0.25">
      <c r="B141" s="132"/>
      <c r="C141" s="171" t="s">
        <v>153</v>
      </c>
      <c r="D141" s="118" t="s">
        <v>7</v>
      </c>
      <c r="E141" s="124">
        <v>1</v>
      </c>
      <c r="F141" s="44"/>
      <c r="G141" s="41"/>
    </row>
    <row r="142" spans="2:7" x14ac:dyDescent="0.25">
      <c r="B142" s="132"/>
      <c r="C142" s="141"/>
      <c r="D142" s="118"/>
      <c r="E142" s="125"/>
      <c r="F142" s="44"/>
      <c r="G142" s="41"/>
    </row>
    <row r="143" spans="2:7" ht="13" x14ac:dyDescent="0.3">
      <c r="B143" s="132"/>
      <c r="C143" s="138" t="s">
        <v>154</v>
      </c>
      <c r="D143" s="118"/>
      <c r="E143" s="125"/>
      <c r="F143" s="44"/>
      <c r="G143" s="41"/>
    </row>
    <row r="144" spans="2:7" x14ac:dyDescent="0.25">
      <c r="B144" s="132" t="s">
        <v>210</v>
      </c>
      <c r="C144" s="141" t="s">
        <v>155</v>
      </c>
      <c r="D144" s="118"/>
      <c r="E144" s="125"/>
      <c r="F144" s="44"/>
      <c r="G144" s="41"/>
    </row>
    <row r="145" spans="2:7" ht="37.5" x14ac:dyDescent="0.25">
      <c r="B145" s="132"/>
      <c r="C145" s="171" t="s">
        <v>156</v>
      </c>
      <c r="D145" s="118" t="s">
        <v>7</v>
      </c>
      <c r="E145" s="124">
        <v>1</v>
      </c>
      <c r="F145" s="44"/>
      <c r="G145" s="41"/>
    </row>
    <row r="146" spans="2:7" x14ac:dyDescent="0.25">
      <c r="B146" s="132"/>
      <c r="C146" s="141"/>
      <c r="D146" s="118"/>
      <c r="E146" s="125"/>
      <c r="F146" s="44"/>
      <c r="G146" s="41"/>
    </row>
    <row r="147" spans="2:7" x14ac:dyDescent="0.25">
      <c r="B147" s="132" t="s">
        <v>211</v>
      </c>
      <c r="C147" s="141" t="s">
        <v>157</v>
      </c>
      <c r="D147" s="118"/>
      <c r="E147" s="125"/>
      <c r="F147" s="44"/>
      <c r="G147" s="41"/>
    </row>
    <row r="148" spans="2:7" ht="37.5" x14ac:dyDescent="0.25">
      <c r="B148" s="132"/>
      <c r="C148" s="171" t="s">
        <v>158</v>
      </c>
      <c r="D148" s="118" t="s">
        <v>7</v>
      </c>
      <c r="E148" s="124">
        <v>1</v>
      </c>
      <c r="F148" s="44"/>
      <c r="G148" s="41"/>
    </row>
    <row r="149" spans="2:7" x14ac:dyDescent="0.25">
      <c r="B149" s="132"/>
      <c r="C149" s="141"/>
      <c r="D149" s="118"/>
      <c r="E149" s="125"/>
      <c r="F149" s="44"/>
      <c r="G149" s="41"/>
    </row>
    <row r="150" spans="2:7" x14ac:dyDescent="0.25">
      <c r="B150" s="132" t="s">
        <v>212</v>
      </c>
      <c r="C150" s="141" t="s">
        <v>159</v>
      </c>
      <c r="D150" s="118"/>
      <c r="E150" s="125"/>
      <c r="F150" s="44"/>
      <c r="G150" s="41"/>
    </row>
    <row r="151" spans="2:7" ht="37.5" x14ac:dyDescent="0.25">
      <c r="B151" s="132"/>
      <c r="C151" s="171" t="s">
        <v>160</v>
      </c>
      <c r="D151" s="118" t="s">
        <v>7</v>
      </c>
      <c r="E151" s="124">
        <v>1</v>
      </c>
      <c r="F151" s="44"/>
      <c r="G151" s="41"/>
    </row>
    <row r="152" spans="2:7" x14ac:dyDescent="0.25">
      <c r="B152" s="132"/>
      <c r="C152" s="141"/>
      <c r="D152" s="118"/>
      <c r="E152" s="125"/>
      <c r="F152" s="44"/>
      <c r="G152" s="41"/>
    </row>
    <row r="153" spans="2:7" ht="13" x14ac:dyDescent="0.3">
      <c r="B153" s="132"/>
      <c r="C153" s="138" t="s">
        <v>161</v>
      </c>
      <c r="D153" s="118"/>
      <c r="E153" s="125"/>
      <c r="F153" s="44"/>
      <c r="G153" s="41"/>
    </row>
    <row r="154" spans="2:7" x14ac:dyDescent="0.25">
      <c r="B154" s="132" t="s">
        <v>213</v>
      </c>
      <c r="C154" s="141" t="s">
        <v>162</v>
      </c>
      <c r="D154" s="118"/>
      <c r="E154" s="125"/>
      <c r="F154" s="44"/>
      <c r="G154" s="41"/>
    </row>
    <row r="155" spans="2:7" ht="37.5" x14ac:dyDescent="0.25">
      <c r="B155" s="132"/>
      <c r="C155" s="171" t="s">
        <v>163</v>
      </c>
      <c r="D155" s="118" t="s">
        <v>7</v>
      </c>
      <c r="E155" s="124">
        <v>1</v>
      </c>
      <c r="F155" s="44"/>
      <c r="G155" s="41"/>
    </row>
    <row r="156" spans="2:7" x14ac:dyDescent="0.25">
      <c r="B156" s="132"/>
      <c r="C156" s="141"/>
      <c r="D156" s="118"/>
      <c r="E156" s="125"/>
      <c r="F156" s="44"/>
      <c r="G156" s="41"/>
    </row>
    <row r="157" spans="2:7" x14ac:dyDescent="0.25">
      <c r="B157" s="132" t="s">
        <v>214</v>
      </c>
      <c r="C157" s="141" t="s">
        <v>164</v>
      </c>
      <c r="D157" s="118"/>
      <c r="E157" s="125"/>
      <c r="F157" s="44"/>
      <c r="G157" s="41"/>
    </row>
    <row r="158" spans="2:7" ht="25" x14ac:dyDescent="0.25">
      <c r="B158" s="132"/>
      <c r="C158" s="171" t="s">
        <v>165</v>
      </c>
      <c r="D158" s="118" t="s">
        <v>7</v>
      </c>
      <c r="E158" s="124">
        <v>1</v>
      </c>
      <c r="F158" s="44"/>
      <c r="G158" s="41"/>
    </row>
    <row r="159" spans="2:7" x14ac:dyDescent="0.25">
      <c r="B159" s="132"/>
      <c r="C159" s="141" t="s">
        <v>166</v>
      </c>
      <c r="D159" s="118"/>
      <c r="E159" s="125"/>
      <c r="F159" s="44"/>
      <c r="G159" s="41"/>
    </row>
    <row r="160" spans="2:7" x14ac:dyDescent="0.25">
      <c r="B160" s="132"/>
      <c r="C160" s="141" t="s">
        <v>167</v>
      </c>
      <c r="D160" s="118"/>
      <c r="E160" s="125"/>
      <c r="F160" s="44"/>
      <c r="G160" s="41"/>
    </row>
    <row r="161" spans="2:7" x14ac:dyDescent="0.25">
      <c r="B161" s="132"/>
      <c r="C161" s="141" t="s">
        <v>168</v>
      </c>
      <c r="D161" s="118"/>
      <c r="E161" s="125"/>
      <c r="F161" s="44"/>
      <c r="G161" s="41"/>
    </row>
    <row r="162" spans="2:7" x14ac:dyDescent="0.25">
      <c r="B162" s="132"/>
      <c r="C162" s="141" t="s">
        <v>169</v>
      </c>
      <c r="D162" s="118"/>
      <c r="E162" s="125"/>
      <c r="F162" s="44"/>
      <c r="G162" s="41"/>
    </row>
    <row r="163" spans="2:7" x14ac:dyDescent="0.25">
      <c r="B163" s="132"/>
      <c r="C163" s="141" t="s">
        <v>170</v>
      </c>
      <c r="D163" s="118"/>
      <c r="E163" s="125"/>
      <c r="F163" s="44"/>
      <c r="G163" s="41"/>
    </row>
    <row r="164" spans="2:7" x14ac:dyDescent="0.25">
      <c r="B164" s="132"/>
      <c r="C164" s="141" t="s">
        <v>171</v>
      </c>
      <c r="D164" s="118"/>
      <c r="E164" s="125"/>
      <c r="F164" s="44"/>
      <c r="G164" s="41"/>
    </row>
    <row r="165" spans="2:7" x14ac:dyDescent="0.25">
      <c r="B165" s="132"/>
      <c r="C165" s="141" t="s">
        <v>172</v>
      </c>
      <c r="D165" s="118"/>
      <c r="E165" s="125"/>
      <c r="F165" s="44"/>
      <c r="G165" s="41"/>
    </row>
    <row r="166" spans="2:7" x14ac:dyDescent="0.25">
      <c r="B166" s="132"/>
      <c r="C166" s="141" t="s">
        <v>173</v>
      </c>
      <c r="D166" s="118"/>
      <c r="E166" s="125"/>
      <c r="F166" s="44"/>
      <c r="G166" s="41"/>
    </row>
    <row r="167" spans="2:7" x14ac:dyDescent="0.25">
      <c r="B167" s="132"/>
      <c r="C167" s="141"/>
      <c r="D167" s="118"/>
      <c r="E167" s="125"/>
      <c r="F167" s="44"/>
      <c r="G167" s="41"/>
    </row>
    <row r="168" spans="2:7" x14ac:dyDescent="0.25">
      <c r="B168" s="132" t="s">
        <v>215</v>
      </c>
      <c r="C168" s="141" t="s">
        <v>174</v>
      </c>
      <c r="D168" s="118"/>
      <c r="E168" s="125"/>
      <c r="F168" s="44"/>
      <c r="G168" s="41"/>
    </row>
    <row r="169" spans="2:7" ht="37.5" x14ac:dyDescent="0.25">
      <c r="B169" s="132"/>
      <c r="C169" s="171" t="s">
        <v>175</v>
      </c>
      <c r="D169" s="118" t="s">
        <v>7</v>
      </c>
      <c r="E169" s="124">
        <v>1</v>
      </c>
      <c r="F169" s="44"/>
      <c r="G169" s="41"/>
    </row>
    <row r="170" spans="2:7" x14ac:dyDescent="0.25">
      <c r="B170" s="132"/>
      <c r="C170" s="141"/>
      <c r="D170" s="118"/>
      <c r="E170" s="125"/>
      <c r="F170" s="44"/>
      <c r="G170" s="41"/>
    </row>
    <row r="171" spans="2:7" x14ac:dyDescent="0.25">
      <c r="B171" s="132" t="s">
        <v>216</v>
      </c>
      <c r="C171" s="141" t="s">
        <v>176</v>
      </c>
      <c r="D171" s="118"/>
      <c r="E171" s="125"/>
      <c r="F171" s="44"/>
      <c r="G171" s="41"/>
    </row>
    <row r="172" spans="2:7" ht="37.5" x14ac:dyDescent="0.25">
      <c r="B172" s="132"/>
      <c r="C172" s="171" t="s">
        <v>175</v>
      </c>
      <c r="D172" s="118" t="s">
        <v>7</v>
      </c>
      <c r="E172" s="124">
        <v>1</v>
      </c>
      <c r="F172" s="44"/>
      <c r="G172" s="41"/>
    </row>
    <row r="173" spans="2:7" x14ac:dyDescent="0.25">
      <c r="B173" s="132"/>
      <c r="C173" s="171"/>
      <c r="D173" s="118"/>
      <c r="E173" s="124"/>
      <c r="F173" s="44"/>
      <c r="G173" s="41"/>
    </row>
    <row r="174" spans="2:7" x14ac:dyDescent="0.25">
      <c r="B174" s="132"/>
      <c r="C174" s="141"/>
      <c r="D174" s="118"/>
      <c r="E174" s="125"/>
      <c r="F174" s="44"/>
      <c r="G174" s="41"/>
    </row>
    <row r="175" spans="2:7" x14ac:dyDescent="0.25">
      <c r="B175" s="132"/>
      <c r="C175" s="141"/>
      <c r="D175" s="118"/>
      <c r="E175" s="125"/>
      <c r="F175" s="44"/>
      <c r="G175" s="41"/>
    </row>
    <row r="176" spans="2:7" x14ac:dyDescent="0.25">
      <c r="B176" s="132"/>
      <c r="C176" s="141"/>
      <c r="D176" s="118"/>
      <c r="E176" s="125"/>
      <c r="F176" s="44"/>
      <c r="G176" s="41"/>
    </row>
    <row r="177" spans="2:7" x14ac:dyDescent="0.25">
      <c r="B177" s="132"/>
      <c r="C177" s="171"/>
      <c r="D177" s="118"/>
      <c r="E177" s="124"/>
      <c r="F177" s="44"/>
      <c r="G177" s="41"/>
    </row>
    <row r="178" spans="2:7" x14ac:dyDescent="0.25">
      <c r="B178" s="132"/>
      <c r="C178" s="141"/>
      <c r="D178" s="118"/>
      <c r="E178" s="125"/>
      <c r="F178" s="44"/>
      <c r="G178" s="41"/>
    </row>
    <row r="179" spans="2:7" x14ac:dyDescent="0.25">
      <c r="B179" s="132"/>
      <c r="C179" s="171"/>
      <c r="D179" s="118"/>
      <c r="E179" s="124"/>
      <c r="F179" s="44"/>
      <c r="G179" s="41"/>
    </row>
    <row r="180" spans="2:7" x14ac:dyDescent="0.25">
      <c r="B180" s="183"/>
      <c r="C180" s="193"/>
      <c r="D180" s="190"/>
      <c r="E180" s="186"/>
      <c r="F180" s="187"/>
      <c r="G180" s="173"/>
    </row>
    <row r="181" spans="2:7" ht="13" x14ac:dyDescent="0.3">
      <c r="B181" s="179"/>
      <c r="C181" s="138" t="s">
        <v>227</v>
      </c>
      <c r="D181" s="118"/>
      <c r="E181" s="124"/>
      <c r="F181" s="44"/>
      <c r="G181" s="180"/>
    </row>
    <row r="182" spans="2:7" x14ac:dyDescent="0.25">
      <c r="B182" s="188"/>
      <c r="C182" s="189"/>
      <c r="D182" s="120"/>
      <c r="E182" s="192"/>
      <c r="F182" s="52"/>
      <c r="G182" s="182"/>
    </row>
    <row r="183" spans="2:7" x14ac:dyDescent="0.25">
      <c r="B183" s="183"/>
      <c r="C183" s="141"/>
      <c r="D183" s="190"/>
      <c r="E183" s="191"/>
      <c r="F183" s="187"/>
      <c r="G183" s="173"/>
    </row>
    <row r="184" spans="2:7" ht="13" x14ac:dyDescent="0.3">
      <c r="B184" s="179"/>
      <c r="C184" s="138" t="s">
        <v>407</v>
      </c>
      <c r="D184" s="118"/>
      <c r="E184" s="125"/>
      <c r="F184" s="44"/>
      <c r="G184" s="180"/>
    </row>
    <row r="185" spans="2:7" x14ac:dyDescent="0.25">
      <c r="B185" s="188"/>
      <c r="C185" s="189"/>
      <c r="D185" s="120"/>
      <c r="E185" s="192"/>
      <c r="F185" s="52"/>
      <c r="G185" s="182"/>
    </row>
    <row r="186" spans="2:7" x14ac:dyDescent="0.25">
      <c r="B186" s="177"/>
      <c r="C186" s="141"/>
      <c r="D186" s="118"/>
      <c r="E186" s="125"/>
      <c r="F186" s="44"/>
      <c r="G186" s="178"/>
    </row>
    <row r="187" spans="2:7" x14ac:dyDescent="0.25">
      <c r="B187" s="132"/>
      <c r="C187" s="141"/>
      <c r="D187" s="118"/>
      <c r="E187" s="125"/>
      <c r="F187" s="44"/>
      <c r="G187" s="41"/>
    </row>
    <row r="188" spans="2:7" ht="13" x14ac:dyDescent="0.3">
      <c r="B188" s="132"/>
      <c r="C188" s="138" t="s">
        <v>177</v>
      </c>
      <c r="D188" s="118"/>
      <c r="E188" s="125"/>
      <c r="F188" s="44"/>
      <c r="G188" s="41"/>
    </row>
    <row r="189" spans="2:7" x14ac:dyDescent="0.25">
      <c r="B189" s="132" t="s">
        <v>217</v>
      </c>
      <c r="C189" s="141" t="s">
        <v>178</v>
      </c>
      <c r="D189" s="118"/>
      <c r="E189" s="125"/>
      <c r="F189" s="44"/>
      <c r="G189" s="41"/>
    </row>
    <row r="190" spans="2:7" ht="37.5" x14ac:dyDescent="0.25">
      <c r="B190" s="132"/>
      <c r="C190" s="171" t="s">
        <v>179</v>
      </c>
      <c r="D190" s="118" t="s">
        <v>7</v>
      </c>
      <c r="E190" s="124">
        <v>1</v>
      </c>
      <c r="F190" s="44"/>
      <c r="G190" s="41"/>
    </row>
    <row r="191" spans="2:7" x14ac:dyDescent="0.25">
      <c r="B191" s="132"/>
      <c r="C191" s="141"/>
      <c r="D191" s="118"/>
      <c r="E191" s="125"/>
      <c r="F191" s="44"/>
      <c r="G191" s="41"/>
    </row>
    <row r="192" spans="2:7" x14ac:dyDescent="0.25">
      <c r="B192" s="132" t="s">
        <v>218</v>
      </c>
      <c r="C192" s="141" t="s">
        <v>180</v>
      </c>
      <c r="D192" s="118"/>
      <c r="E192" s="125"/>
      <c r="F192" s="44"/>
      <c r="G192" s="41"/>
    </row>
    <row r="193" spans="2:7" x14ac:dyDescent="0.25">
      <c r="B193" s="132"/>
      <c r="C193" s="141" t="s">
        <v>181</v>
      </c>
      <c r="D193" s="118"/>
      <c r="E193" s="125"/>
      <c r="F193" s="44"/>
      <c r="G193" s="41"/>
    </row>
    <row r="194" spans="2:7" ht="37.5" x14ac:dyDescent="0.25">
      <c r="B194" s="132"/>
      <c r="C194" s="171" t="s">
        <v>182</v>
      </c>
      <c r="D194" s="118" t="s">
        <v>7</v>
      </c>
      <c r="E194" s="124">
        <v>1</v>
      </c>
      <c r="F194" s="44"/>
      <c r="G194" s="41"/>
    </row>
    <row r="195" spans="2:7" x14ac:dyDescent="0.25">
      <c r="B195" s="132"/>
      <c r="C195" s="141"/>
      <c r="D195" s="118"/>
      <c r="E195" s="125"/>
      <c r="F195" s="44"/>
      <c r="G195" s="41"/>
    </row>
    <row r="196" spans="2:7" x14ac:dyDescent="0.25">
      <c r="B196" s="132" t="s">
        <v>219</v>
      </c>
      <c r="C196" s="141" t="s">
        <v>183</v>
      </c>
      <c r="D196" s="118"/>
      <c r="E196" s="125"/>
      <c r="F196" s="44"/>
      <c r="G196" s="41"/>
    </row>
    <row r="197" spans="2:7" ht="37.5" x14ac:dyDescent="0.25">
      <c r="B197" s="132"/>
      <c r="C197" s="171" t="s">
        <v>184</v>
      </c>
      <c r="D197" s="118" t="s">
        <v>7</v>
      </c>
      <c r="E197" s="124">
        <v>1</v>
      </c>
      <c r="F197" s="44"/>
      <c r="G197" s="41"/>
    </row>
    <row r="198" spans="2:7" ht="13" x14ac:dyDescent="0.3">
      <c r="B198" s="132"/>
      <c r="C198" s="138"/>
      <c r="D198" s="118"/>
      <c r="E198" s="125"/>
      <c r="F198" s="44"/>
      <c r="G198" s="41"/>
    </row>
    <row r="199" spans="2:7" ht="13" x14ac:dyDescent="0.3">
      <c r="B199" s="132"/>
      <c r="C199" s="138" t="s">
        <v>185</v>
      </c>
      <c r="D199" s="118"/>
      <c r="E199" s="125"/>
      <c r="F199" s="44"/>
      <c r="G199" s="41"/>
    </row>
    <row r="200" spans="2:7" x14ac:dyDescent="0.25">
      <c r="B200" s="132" t="s">
        <v>220</v>
      </c>
      <c r="C200" s="141" t="s">
        <v>186</v>
      </c>
      <c r="D200" s="118"/>
      <c r="E200" s="125"/>
      <c r="F200" s="44"/>
      <c r="G200" s="41"/>
    </row>
    <row r="201" spans="2:7" ht="25" x14ac:dyDescent="0.25">
      <c r="B201" s="132"/>
      <c r="C201" s="171" t="s">
        <v>187</v>
      </c>
      <c r="D201" s="118" t="s">
        <v>7</v>
      </c>
      <c r="E201" s="124">
        <v>1</v>
      </c>
      <c r="F201" s="44"/>
      <c r="G201" s="41"/>
    </row>
    <row r="202" spans="2:7" x14ac:dyDescent="0.25">
      <c r="B202" s="132"/>
      <c r="C202" s="141"/>
      <c r="D202" s="118"/>
      <c r="E202" s="125"/>
      <c r="F202" s="44"/>
      <c r="G202" s="41"/>
    </row>
    <row r="203" spans="2:7" ht="13" x14ac:dyDescent="0.3">
      <c r="B203" s="132"/>
      <c r="C203" s="138" t="s">
        <v>188</v>
      </c>
      <c r="D203" s="118"/>
      <c r="E203" s="125"/>
      <c r="F203" s="44"/>
      <c r="G203" s="41"/>
    </row>
    <row r="204" spans="2:7" x14ac:dyDescent="0.25">
      <c r="B204" s="132" t="s">
        <v>221</v>
      </c>
      <c r="C204" s="141" t="s">
        <v>189</v>
      </c>
      <c r="D204" s="118"/>
      <c r="E204" s="125"/>
      <c r="F204" s="44"/>
      <c r="G204" s="41"/>
    </row>
    <row r="205" spans="2:7" ht="37.5" x14ac:dyDescent="0.25">
      <c r="B205" s="132"/>
      <c r="C205" s="171" t="s">
        <v>190</v>
      </c>
      <c r="D205" s="118" t="s">
        <v>7</v>
      </c>
      <c r="E205" s="124">
        <v>1</v>
      </c>
      <c r="F205" s="44"/>
      <c r="G205" s="41"/>
    </row>
    <row r="206" spans="2:7" ht="12" customHeight="1" x14ac:dyDescent="0.25">
      <c r="B206" s="132"/>
      <c r="C206" s="141"/>
      <c r="D206" s="118"/>
      <c r="E206" s="125"/>
      <c r="F206" s="44"/>
      <c r="G206" s="41"/>
    </row>
    <row r="207" spans="2:7" ht="12" customHeight="1" x14ac:dyDescent="0.25">
      <c r="B207" s="132" t="s">
        <v>222</v>
      </c>
      <c r="C207" s="141" t="s">
        <v>191</v>
      </c>
      <c r="D207" s="118"/>
      <c r="E207" s="125"/>
      <c r="F207" s="44"/>
      <c r="G207" s="41"/>
    </row>
    <row r="208" spans="2:7" ht="12" customHeight="1" x14ac:dyDescent="0.25">
      <c r="B208" s="132"/>
      <c r="C208" s="171" t="s">
        <v>192</v>
      </c>
      <c r="D208" s="118" t="s">
        <v>7</v>
      </c>
      <c r="E208" s="124">
        <v>1</v>
      </c>
      <c r="F208" s="44"/>
      <c r="G208" s="41"/>
    </row>
    <row r="209" spans="2:7" x14ac:dyDescent="0.25">
      <c r="B209" s="132"/>
      <c r="C209" s="171"/>
      <c r="D209" s="118"/>
      <c r="E209" s="124"/>
      <c r="F209" s="44"/>
      <c r="G209" s="41"/>
    </row>
    <row r="210" spans="2:7" x14ac:dyDescent="0.25">
      <c r="B210" s="132" t="s">
        <v>223</v>
      </c>
      <c r="C210" s="141" t="s">
        <v>193</v>
      </c>
      <c r="D210" s="118"/>
      <c r="E210" s="125"/>
      <c r="F210" s="44"/>
      <c r="G210" s="41"/>
    </row>
    <row r="211" spans="2:7" ht="37.5" x14ac:dyDescent="0.25">
      <c r="B211" s="132"/>
      <c r="C211" s="171" t="s">
        <v>194</v>
      </c>
      <c r="D211" s="118" t="s">
        <v>7</v>
      </c>
      <c r="E211" s="124">
        <v>1</v>
      </c>
      <c r="F211" s="44"/>
      <c r="G211" s="41"/>
    </row>
    <row r="212" spans="2:7" x14ac:dyDescent="0.25">
      <c r="B212" s="132"/>
      <c r="C212" s="141"/>
      <c r="D212" s="118"/>
      <c r="E212" s="125"/>
      <c r="F212" s="44"/>
      <c r="G212" s="41"/>
    </row>
    <row r="213" spans="2:7" ht="13" x14ac:dyDescent="0.3">
      <c r="B213" s="132"/>
      <c r="C213" s="138" t="s">
        <v>195</v>
      </c>
      <c r="D213" s="118"/>
      <c r="E213" s="125"/>
      <c r="F213" s="44"/>
      <c r="G213" s="41"/>
    </row>
    <row r="214" spans="2:7" x14ac:dyDescent="0.25">
      <c r="B214" s="132" t="s">
        <v>224</v>
      </c>
      <c r="C214" s="141" t="s">
        <v>147</v>
      </c>
      <c r="D214" s="118"/>
      <c r="E214" s="125"/>
      <c r="F214" s="44"/>
      <c r="G214" s="41"/>
    </row>
    <row r="215" spans="2:7" ht="25" x14ac:dyDescent="0.25">
      <c r="B215" s="132"/>
      <c r="C215" s="171" t="s">
        <v>196</v>
      </c>
      <c r="D215" s="118" t="s">
        <v>7</v>
      </c>
      <c r="E215" s="124">
        <v>1</v>
      </c>
      <c r="F215" s="44"/>
      <c r="G215" s="41"/>
    </row>
    <row r="216" spans="2:7" x14ac:dyDescent="0.25">
      <c r="B216" s="132"/>
      <c r="C216" s="141"/>
      <c r="D216" s="118"/>
      <c r="E216" s="125"/>
      <c r="F216" s="44"/>
      <c r="G216" s="41"/>
    </row>
    <row r="217" spans="2:7" x14ac:dyDescent="0.25">
      <c r="B217" s="132" t="s">
        <v>225</v>
      </c>
      <c r="C217" s="141" t="s">
        <v>149</v>
      </c>
      <c r="D217" s="118"/>
      <c r="E217" s="125"/>
      <c r="F217" s="44"/>
      <c r="G217" s="41"/>
    </row>
    <row r="218" spans="2:7" ht="25" x14ac:dyDescent="0.25">
      <c r="B218" s="132"/>
      <c r="C218" s="171" t="s">
        <v>197</v>
      </c>
      <c r="D218" s="118" t="s">
        <v>7</v>
      </c>
      <c r="E218" s="124">
        <v>1</v>
      </c>
      <c r="F218" s="44"/>
      <c r="G218" s="41"/>
    </row>
    <row r="219" spans="2:7" x14ac:dyDescent="0.25">
      <c r="B219" s="132"/>
      <c r="C219" s="141"/>
      <c r="D219" s="118"/>
      <c r="E219" s="125"/>
      <c r="F219" s="44"/>
      <c r="G219" s="41"/>
    </row>
    <row r="220" spans="2:7" x14ac:dyDescent="0.25">
      <c r="B220" s="132" t="s">
        <v>226</v>
      </c>
      <c r="C220" s="141" t="s">
        <v>198</v>
      </c>
      <c r="D220" s="118"/>
      <c r="E220" s="125"/>
      <c r="F220" s="44"/>
      <c r="G220" s="41"/>
    </row>
    <row r="221" spans="2:7" ht="37.5" x14ac:dyDescent="0.25">
      <c r="B221" s="132"/>
      <c r="C221" s="171" t="s">
        <v>199</v>
      </c>
      <c r="D221" s="118" t="s">
        <v>7</v>
      </c>
      <c r="E221" s="124">
        <v>1</v>
      </c>
      <c r="F221" s="44"/>
      <c r="G221" s="41"/>
    </row>
    <row r="222" spans="2:7" x14ac:dyDescent="0.25">
      <c r="C222" s="79"/>
      <c r="D222" s="199"/>
      <c r="E222" s="38"/>
      <c r="F222" s="205"/>
    </row>
    <row r="223" spans="2:7" ht="13" x14ac:dyDescent="0.3">
      <c r="C223" s="240"/>
      <c r="D223" s="199"/>
      <c r="E223" s="38"/>
      <c r="F223" s="205"/>
    </row>
    <row r="224" spans="2:7" x14ac:dyDescent="0.25">
      <c r="C224" s="79"/>
      <c r="D224" s="199"/>
      <c r="E224" s="38"/>
      <c r="F224" s="205"/>
    </row>
    <row r="225" spans="2:7" x14ac:dyDescent="0.25">
      <c r="C225" s="79"/>
      <c r="D225" s="199"/>
      <c r="E225" s="38"/>
      <c r="F225" s="205"/>
    </row>
    <row r="226" spans="2:7" x14ac:dyDescent="0.25">
      <c r="C226" s="79"/>
      <c r="D226" s="199"/>
      <c r="E226" s="241"/>
      <c r="F226" s="242"/>
    </row>
    <row r="227" spans="2:7" x14ac:dyDescent="0.25">
      <c r="C227" s="79"/>
      <c r="D227" s="199"/>
      <c r="E227" s="38"/>
      <c r="F227" s="205"/>
    </row>
    <row r="228" spans="2:7" x14ac:dyDescent="0.25">
      <c r="C228" s="79"/>
      <c r="D228" s="199"/>
      <c r="E228" s="38"/>
      <c r="F228" s="205"/>
    </row>
    <row r="229" spans="2:7" x14ac:dyDescent="0.25">
      <c r="C229" s="79"/>
      <c r="D229" s="199"/>
      <c r="E229" s="38"/>
      <c r="F229" s="205"/>
    </row>
    <row r="230" spans="2:7" x14ac:dyDescent="0.25">
      <c r="C230" s="79"/>
      <c r="D230" s="199"/>
      <c r="E230" s="38"/>
      <c r="F230" s="205"/>
    </row>
    <row r="231" spans="2:7" x14ac:dyDescent="0.25">
      <c r="C231" s="79"/>
      <c r="D231" s="199"/>
      <c r="E231" s="38"/>
      <c r="F231" s="205"/>
    </row>
    <row r="232" spans="2:7" x14ac:dyDescent="0.25">
      <c r="C232" s="79"/>
      <c r="D232" s="199"/>
      <c r="E232" s="38"/>
      <c r="F232" s="205"/>
    </row>
    <row r="233" spans="2:7" x14ac:dyDescent="0.25">
      <c r="C233" s="79"/>
      <c r="D233" s="199"/>
      <c r="E233" s="38"/>
      <c r="F233" s="205"/>
    </row>
    <row r="234" spans="2:7" x14ac:dyDescent="0.25">
      <c r="C234" s="78"/>
      <c r="D234" s="200"/>
      <c r="E234" s="204"/>
      <c r="F234" s="206"/>
      <c r="G234" s="202"/>
    </row>
    <row r="235" spans="2:7" x14ac:dyDescent="0.25">
      <c r="B235" s="195"/>
      <c r="C235" s="196"/>
      <c r="D235" s="196"/>
      <c r="E235" s="172"/>
      <c r="F235" s="197"/>
      <c r="G235" s="198"/>
    </row>
    <row r="236" spans="2:7" ht="13" x14ac:dyDescent="0.3">
      <c r="B236" s="199"/>
      <c r="C236" s="5" t="s">
        <v>409</v>
      </c>
      <c r="G236" s="215"/>
    </row>
    <row r="237" spans="2:7" x14ac:dyDescent="0.25">
      <c r="B237" s="200"/>
      <c r="C237" s="201"/>
      <c r="D237" s="201"/>
      <c r="E237" s="55"/>
      <c r="F237" s="202"/>
      <c r="G237" s="203"/>
    </row>
  </sheetData>
  <mergeCells count="2">
    <mergeCell ref="B3:G3"/>
    <mergeCell ref="E5:G5"/>
  </mergeCells>
  <pageMargins left="0.7" right="0.7" top="0.75" bottom="0.75" header="0.3" footer="0.3"/>
  <pageSetup paperSize="9" scale="80" orientation="portrait" r:id="rId1"/>
  <rowBreaks count="3" manualBreakCount="3">
    <brk id="67" min="1" max="6" man="1"/>
    <brk id="128" max="16383" man="1"/>
    <brk id="18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D5FF3-ED7C-4C99-9060-C5FEE37A5E72}">
  <dimension ref="B1:J292"/>
  <sheetViews>
    <sheetView view="pageBreakPreview" zoomScaleNormal="100" zoomScaleSheetLayoutView="100" workbookViewId="0">
      <selection activeCell="C10" sqref="C10"/>
    </sheetView>
  </sheetViews>
  <sheetFormatPr defaultColWidth="9.08984375" defaultRowHeight="12.5" x14ac:dyDescent="0.25"/>
  <cols>
    <col min="1" max="1" width="9.08984375" style="2"/>
    <col min="2" max="2" width="10.6328125" style="2" customWidth="1"/>
    <col min="3" max="3" width="50.90625" style="2" customWidth="1"/>
    <col min="4" max="4" width="8.54296875" style="2" customWidth="1"/>
    <col min="5" max="5" width="10.54296875" style="3" customWidth="1"/>
    <col min="6" max="6" width="12.36328125" style="4" customWidth="1"/>
    <col min="7" max="7" width="15.6328125" style="4" customWidth="1"/>
    <col min="8" max="245" width="9.08984375" style="2"/>
    <col min="246" max="246" width="10.6328125" style="2" customWidth="1"/>
    <col min="247" max="247" width="6.6328125" style="2" customWidth="1"/>
    <col min="248" max="249" width="3.6328125" style="2" customWidth="1"/>
    <col min="250" max="250" width="32.6328125" style="2" customWidth="1"/>
    <col min="251" max="251" width="6.6328125" style="2" customWidth="1"/>
    <col min="252" max="252" width="9.6328125" style="2" customWidth="1"/>
    <col min="253" max="253" width="10.6328125" style="2" customWidth="1"/>
    <col min="254" max="254" width="15.6328125" style="2" customWidth="1"/>
    <col min="255" max="501" width="9.08984375" style="2"/>
    <col min="502" max="502" width="10.6328125" style="2" customWidth="1"/>
    <col min="503" max="503" width="6.6328125" style="2" customWidth="1"/>
    <col min="504" max="505" width="3.6328125" style="2" customWidth="1"/>
    <col min="506" max="506" width="32.6328125" style="2" customWidth="1"/>
    <col min="507" max="507" width="6.6328125" style="2" customWidth="1"/>
    <col min="508" max="508" width="9.6328125" style="2" customWidth="1"/>
    <col min="509" max="509" width="10.6328125" style="2" customWidth="1"/>
    <col min="510" max="510" width="15.6328125" style="2" customWidth="1"/>
    <col min="511" max="757" width="9.08984375" style="2"/>
    <col min="758" max="758" width="10.6328125" style="2" customWidth="1"/>
    <col min="759" max="759" width="6.6328125" style="2" customWidth="1"/>
    <col min="760" max="761" width="3.6328125" style="2" customWidth="1"/>
    <col min="762" max="762" width="32.6328125" style="2" customWidth="1"/>
    <col min="763" max="763" width="6.6328125" style="2" customWidth="1"/>
    <col min="764" max="764" width="9.6328125" style="2" customWidth="1"/>
    <col min="765" max="765" width="10.6328125" style="2" customWidth="1"/>
    <col min="766" max="766" width="15.6328125" style="2" customWidth="1"/>
    <col min="767" max="1013" width="9.08984375" style="2"/>
    <col min="1014" max="1014" width="10.6328125" style="2" customWidth="1"/>
    <col min="1015" max="1015" width="6.6328125" style="2" customWidth="1"/>
    <col min="1016" max="1017" width="3.6328125" style="2" customWidth="1"/>
    <col min="1018" max="1018" width="32.6328125" style="2" customWidth="1"/>
    <col min="1019" max="1019" width="6.6328125" style="2" customWidth="1"/>
    <col min="1020" max="1020" width="9.6328125" style="2" customWidth="1"/>
    <col min="1021" max="1021" width="10.6328125" style="2" customWidth="1"/>
    <col min="1022" max="1022" width="15.6328125" style="2" customWidth="1"/>
    <col min="1023" max="1269" width="9.08984375" style="2"/>
    <col min="1270" max="1270" width="10.6328125" style="2" customWidth="1"/>
    <col min="1271" max="1271" width="6.6328125" style="2" customWidth="1"/>
    <col min="1272" max="1273" width="3.6328125" style="2" customWidth="1"/>
    <col min="1274" max="1274" width="32.6328125" style="2" customWidth="1"/>
    <col min="1275" max="1275" width="6.6328125" style="2" customWidth="1"/>
    <col min="1276" max="1276" width="9.6328125" style="2" customWidth="1"/>
    <col min="1277" max="1277" width="10.6328125" style="2" customWidth="1"/>
    <col min="1278" max="1278" width="15.6328125" style="2" customWidth="1"/>
    <col min="1279" max="1525" width="9.08984375" style="2"/>
    <col min="1526" max="1526" width="10.6328125" style="2" customWidth="1"/>
    <col min="1527" max="1527" width="6.6328125" style="2" customWidth="1"/>
    <col min="1528" max="1529" width="3.6328125" style="2" customWidth="1"/>
    <col min="1530" max="1530" width="32.6328125" style="2" customWidth="1"/>
    <col min="1531" max="1531" width="6.6328125" style="2" customWidth="1"/>
    <col min="1532" max="1532" width="9.6328125" style="2" customWidth="1"/>
    <col min="1533" max="1533" width="10.6328125" style="2" customWidth="1"/>
    <col min="1534" max="1534" width="15.6328125" style="2" customWidth="1"/>
    <col min="1535" max="1781" width="9.08984375" style="2"/>
    <col min="1782" max="1782" width="10.6328125" style="2" customWidth="1"/>
    <col min="1783" max="1783" width="6.6328125" style="2" customWidth="1"/>
    <col min="1784" max="1785" width="3.6328125" style="2" customWidth="1"/>
    <col min="1786" max="1786" width="32.6328125" style="2" customWidth="1"/>
    <col min="1787" max="1787" width="6.6328125" style="2" customWidth="1"/>
    <col min="1788" max="1788" width="9.6328125" style="2" customWidth="1"/>
    <col min="1789" max="1789" width="10.6328125" style="2" customWidth="1"/>
    <col min="1790" max="1790" width="15.6328125" style="2" customWidth="1"/>
    <col min="1791" max="2037" width="9.08984375" style="2"/>
    <col min="2038" max="2038" width="10.6328125" style="2" customWidth="1"/>
    <col min="2039" max="2039" width="6.6328125" style="2" customWidth="1"/>
    <col min="2040" max="2041" width="3.6328125" style="2" customWidth="1"/>
    <col min="2042" max="2042" width="32.6328125" style="2" customWidth="1"/>
    <col min="2043" max="2043" width="6.6328125" style="2" customWidth="1"/>
    <col min="2044" max="2044" width="9.6328125" style="2" customWidth="1"/>
    <col min="2045" max="2045" width="10.6328125" style="2" customWidth="1"/>
    <col min="2046" max="2046" width="15.6328125" style="2" customWidth="1"/>
    <col min="2047" max="2293" width="9.08984375" style="2"/>
    <col min="2294" max="2294" width="10.6328125" style="2" customWidth="1"/>
    <col min="2295" max="2295" width="6.6328125" style="2" customWidth="1"/>
    <col min="2296" max="2297" width="3.6328125" style="2" customWidth="1"/>
    <col min="2298" max="2298" width="32.6328125" style="2" customWidth="1"/>
    <col min="2299" max="2299" width="6.6328125" style="2" customWidth="1"/>
    <col min="2300" max="2300" width="9.6328125" style="2" customWidth="1"/>
    <col min="2301" max="2301" width="10.6328125" style="2" customWidth="1"/>
    <col min="2302" max="2302" width="15.6328125" style="2" customWidth="1"/>
    <col min="2303" max="2549" width="9.08984375" style="2"/>
    <col min="2550" max="2550" width="10.6328125" style="2" customWidth="1"/>
    <col min="2551" max="2551" width="6.6328125" style="2" customWidth="1"/>
    <col min="2552" max="2553" width="3.6328125" style="2" customWidth="1"/>
    <col min="2554" max="2554" width="32.6328125" style="2" customWidth="1"/>
    <col min="2555" max="2555" width="6.6328125" style="2" customWidth="1"/>
    <col min="2556" max="2556" width="9.6328125" style="2" customWidth="1"/>
    <col min="2557" max="2557" width="10.6328125" style="2" customWidth="1"/>
    <col min="2558" max="2558" width="15.6328125" style="2" customWidth="1"/>
    <col min="2559" max="2805" width="9.08984375" style="2"/>
    <col min="2806" max="2806" width="10.6328125" style="2" customWidth="1"/>
    <col min="2807" max="2807" width="6.6328125" style="2" customWidth="1"/>
    <col min="2808" max="2809" width="3.6328125" style="2" customWidth="1"/>
    <col min="2810" max="2810" width="32.6328125" style="2" customWidth="1"/>
    <col min="2811" max="2811" width="6.6328125" style="2" customWidth="1"/>
    <col min="2812" max="2812" width="9.6328125" style="2" customWidth="1"/>
    <col min="2813" max="2813" width="10.6328125" style="2" customWidth="1"/>
    <col min="2814" max="2814" width="15.6328125" style="2" customWidth="1"/>
    <col min="2815" max="3061" width="9.08984375" style="2"/>
    <col min="3062" max="3062" width="10.6328125" style="2" customWidth="1"/>
    <col min="3063" max="3063" width="6.6328125" style="2" customWidth="1"/>
    <col min="3064" max="3065" width="3.6328125" style="2" customWidth="1"/>
    <col min="3066" max="3066" width="32.6328125" style="2" customWidth="1"/>
    <col min="3067" max="3067" width="6.6328125" style="2" customWidth="1"/>
    <col min="3068" max="3068" width="9.6328125" style="2" customWidth="1"/>
    <col min="3069" max="3069" width="10.6328125" style="2" customWidth="1"/>
    <col min="3070" max="3070" width="15.6328125" style="2" customWidth="1"/>
    <col min="3071" max="3317" width="9.08984375" style="2"/>
    <col min="3318" max="3318" width="10.6328125" style="2" customWidth="1"/>
    <col min="3319" max="3319" width="6.6328125" style="2" customWidth="1"/>
    <col min="3320" max="3321" width="3.6328125" style="2" customWidth="1"/>
    <col min="3322" max="3322" width="32.6328125" style="2" customWidth="1"/>
    <col min="3323" max="3323" width="6.6328125" style="2" customWidth="1"/>
    <col min="3324" max="3324" width="9.6328125" style="2" customWidth="1"/>
    <col min="3325" max="3325" width="10.6328125" style="2" customWidth="1"/>
    <col min="3326" max="3326" width="15.6328125" style="2" customWidth="1"/>
    <col min="3327" max="3573" width="9.08984375" style="2"/>
    <col min="3574" max="3574" width="10.6328125" style="2" customWidth="1"/>
    <col min="3575" max="3575" width="6.6328125" style="2" customWidth="1"/>
    <col min="3576" max="3577" width="3.6328125" style="2" customWidth="1"/>
    <col min="3578" max="3578" width="32.6328125" style="2" customWidth="1"/>
    <col min="3579" max="3579" width="6.6328125" style="2" customWidth="1"/>
    <col min="3580" max="3580" width="9.6328125" style="2" customWidth="1"/>
    <col min="3581" max="3581" width="10.6328125" style="2" customWidth="1"/>
    <col min="3582" max="3582" width="15.6328125" style="2" customWidth="1"/>
    <col min="3583" max="3829" width="9.08984375" style="2"/>
    <col min="3830" max="3830" width="10.6328125" style="2" customWidth="1"/>
    <col min="3831" max="3831" width="6.6328125" style="2" customWidth="1"/>
    <col min="3832" max="3833" width="3.6328125" style="2" customWidth="1"/>
    <col min="3834" max="3834" width="32.6328125" style="2" customWidth="1"/>
    <col min="3835" max="3835" width="6.6328125" style="2" customWidth="1"/>
    <col min="3836" max="3836" width="9.6328125" style="2" customWidth="1"/>
    <col min="3837" max="3837" width="10.6328125" style="2" customWidth="1"/>
    <col min="3838" max="3838" width="15.6328125" style="2" customWidth="1"/>
    <col min="3839" max="4085" width="9.08984375" style="2"/>
    <col min="4086" max="4086" width="10.6328125" style="2" customWidth="1"/>
    <col min="4087" max="4087" width="6.6328125" style="2" customWidth="1"/>
    <col min="4088" max="4089" width="3.6328125" style="2" customWidth="1"/>
    <col min="4090" max="4090" width="32.6328125" style="2" customWidth="1"/>
    <col min="4091" max="4091" width="6.6328125" style="2" customWidth="1"/>
    <col min="4092" max="4092" width="9.6328125" style="2" customWidth="1"/>
    <col min="4093" max="4093" width="10.6328125" style="2" customWidth="1"/>
    <col min="4094" max="4094" width="15.6328125" style="2" customWidth="1"/>
    <col min="4095" max="4341" width="9.08984375" style="2"/>
    <col min="4342" max="4342" width="10.6328125" style="2" customWidth="1"/>
    <col min="4343" max="4343" width="6.6328125" style="2" customWidth="1"/>
    <col min="4344" max="4345" width="3.6328125" style="2" customWidth="1"/>
    <col min="4346" max="4346" width="32.6328125" style="2" customWidth="1"/>
    <col min="4347" max="4347" width="6.6328125" style="2" customWidth="1"/>
    <col min="4348" max="4348" width="9.6328125" style="2" customWidth="1"/>
    <col min="4349" max="4349" width="10.6328125" style="2" customWidth="1"/>
    <col min="4350" max="4350" width="15.6328125" style="2" customWidth="1"/>
    <col min="4351" max="4597" width="9.08984375" style="2"/>
    <col min="4598" max="4598" width="10.6328125" style="2" customWidth="1"/>
    <col min="4599" max="4599" width="6.6328125" style="2" customWidth="1"/>
    <col min="4600" max="4601" width="3.6328125" style="2" customWidth="1"/>
    <col min="4602" max="4602" width="32.6328125" style="2" customWidth="1"/>
    <col min="4603" max="4603" width="6.6328125" style="2" customWidth="1"/>
    <col min="4604" max="4604" width="9.6328125" style="2" customWidth="1"/>
    <col min="4605" max="4605" width="10.6328125" style="2" customWidth="1"/>
    <col min="4606" max="4606" width="15.6328125" style="2" customWidth="1"/>
    <col min="4607" max="4853" width="9.08984375" style="2"/>
    <col min="4854" max="4854" width="10.6328125" style="2" customWidth="1"/>
    <col min="4855" max="4855" width="6.6328125" style="2" customWidth="1"/>
    <col min="4856" max="4857" width="3.6328125" style="2" customWidth="1"/>
    <col min="4858" max="4858" width="32.6328125" style="2" customWidth="1"/>
    <col min="4859" max="4859" width="6.6328125" style="2" customWidth="1"/>
    <col min="4860" max="4860" width="9.6328125" style="2" customWidth="1"/>
    <col min="4861" max="4861" width="10.6328125" style="2" customWidth="1"/>
    <col min="4862" max="4862" width="15.6328125" style="2" customWidth="1"/>
    <col min="4863" max="5109" width="9.08984375" style="2"/>
    <col min="5110" max="5110" width="10.6328125" style="2" customWidth="1"/>
    <col min="5111" max="5111" width="6.6328125" style="2" customWidth="1"/>
    <col min="5112" max="5113" width="3.6328125" style="2" customWidth="1"/>
    <col min="5114" max="5114" width="32.6328125" style="2" customWidth="1"/>
    <col min="5115" max="5115" width="6.6328125" style="2" customWidth="1"/>
    <col min="5116" max="5116" width="9.6328125" style="2" customWidth="1"/>
    <col min="5117" max="5117" width="10.6328125" style="2" customWidth="1"/>
    <col min="5118" max="5118" width="15.6328125" style="2" customWidth="1"/>
    <col min="5119" max="5365" width="9.08984375" style="2"/>
    <col min="5366" max="5366" width="10.6328125" style="2" customWidth="1"/>
    <col min="5367" max="5367" width="6.6328125" style="2" customWidth="1"/>
    <col min="5368" max="5369" width="3.6328125" style="2" customWidth="1"/>
    <col min="5370" max="5370" width="32.6328125" style="2" customWidth="1"/>
    <col min="5371" max="5371" width="6.6328125" style="2" customWidth="1"/>
    <col min="5372" max="5372" width="9.6328125" style="2" customWidth="1"/>
    <col min="5373" max="5373" width="10.6328125" style="2" customWidth="1"/>
    <col min="5374" max="5374" width="15.6328125" style="2" customWidth="1"/>
    <col min="5375" max="5621" width="9.08984375" style="2"/>
    <col min="5622" max="5622" width="10.6328125" style="2" customWidth="1"/>
    <col min="5623" max="5623" width="6.6328125" style="2" customWidth="1"/>
    <col min="5624" max="5625" width="3.6328125" style="2" customWidth="1"/>
    <col min="5626" max="5626" width="32.6328125" style="2" customWidth="1"/>
    <col min="5627" max="5627" width="6.6328125" style="2" customWidth="1"/>
    <col min="5628" max="5628" width="9.6328125" style="2" customWidth="1"/>
    <col min="5629" max="5629" width="10.6328125" style="2" customWidth="1"/>
    <col min="5630" max="5630" width="15.6328125" style="2" customWidth="1"/>
    <col min="5631" max="5877" width="9.08984375" style="2"/>
    <col min="5878" max="5878" width="10.6328125" style="2" customWidth="1"/>
    <col min="5879" max="5879" width="6.6328125" style="2" customWidth="1"/>
    <col min="5880" max="5881" width="3.6328125" style="2" customWidth="1"/>
    <col min="5882" max="5882" width="32.6328125" style="2" customWidth="1"/>
    <col min="5883" max="5883" width="6.6328125" style="2" customWidth="1"/>
    <col min="5884" max="5884" width="9.6328125" style="2" customWidth="1"/>
    <col min="5885" max="5885" width="10.6328125" style="2" customWidth="1"/>
    <col min="5886" max="5886" width="15.6328125" style="2" customWidth="1"/>
    <col min="5887" max="6133" width="9.08984375" style="2"/>
    <col min="6134" max="6134" width="10.6328125" style="2" customWidth="1"/>
    <col min="6135" max="6135" width="6.6328125" style="2" customWidth="1"/>
    <col min="6136" max="6137" width="3.6328125" style="2" customWidth="1"/>
    <col min="6138" max="6138" width="32.6328125" style="2" customWidth="1"/>
    <col min="6139" max="6139" width="6.6328125" style="2" customWidth="1"/>
    <col min="6140" max="6140" width="9.6328125" style="2" customWidth="1"/>
    <col min="6141" max="6141" width="10.6328125" style="2" customWidth="1"/>
    <col min="6142" max="6142" width="15.6328125" style="2" customWidth="1"/>
    <col min="6143" max="6389" width="9.08984375" style="2"/>
    <col min="6390" max="6390" width="10.6328125" style="2" customWidth="1"/>
    <col min="6391" max="6391" width="6.6328125" style="2" customWidth="1"/>
    <col min="6392" max="6393" width="3.6328125" style="2" customWidth="1"/>
    <col min="6394" max="6394" width="32.6328125" style="2" customWidth="1"/>
    <col min="6395" max="6395" width="6.6328125" style="2" customWidth="1"/>
    <col min="6396" max="6396" width="9.6328125" style="2" customWidth="1"/>
    <col min="6397" max="6397" width="10.6328125" style="2" customWidth="1"/>
    <col min="6398" max="6398" width="15.6328125" style="2" customWidth="1"/>
    <col min="6399" max="6645" width="9.08984375" style="2"/>
    <col min="6646" max="6646" width="10.6328125" style="2" customWidth="1"/>
    <col min="6647" max="6647" width="6.6328125" style="2" customWidth="1"/>
    <col min="6648" max="6649" width="3.6328125" style="2" customWidth="1"/>
    <col min="6650" max="6650" width="32.6328125" style="2" customWidth="1"/>
    <col min="6651" max="6651" width="6.6328125" style="2" customWidth="1"/>
    <col min="6652" max="6652" width="9.6328125" style="2" customWidth="1"/>
    <col min="6653" max="6653" width="10.6328125" style="2" customWidth="1"/>
    <col min="6654" max="6654" width="15.6328125" style="2" customWidth="1"/>
    <col min="6655" max="6901" width="9.08984375" style="2"/>
    <col min="6902" max="6902" width="10.6328125" style="2" customWidth="1"/>
    <col min="6903" max="6903" width="6.6328125" style="2" customWidth="1"/>
    <col min="6904" max="6905" width="3.6328125" style="2" customWidth="1"/>
    <col min="6906" max="6906" width="32.6328125" style="2" customWidth="1"/>
    <col min="6907" max="6907" width="6.6328125" style="2" customWidth="1"/>
    <col min="6908" max="6908" width="9.6328125" style="2" customWidth="1"/>
    <col min="6909" max="6909" width="10.6328125" style="2" customWidth="1"/>
    <col min="6910" max="6910" width="15.6328125" style="2" customWidth="1"/>
    <col min="6911" max="7157" width="9.08984375" style="2"/>
    <col min="7158" max="7158" width="10.6328125" style="2" customWidth="1"/>
    <col min="7159" max="7159" width="6.6328125" style="2" customWidth="1"/>
    <col min="7160" max="7161" width="3.6328125" style="2" customWidth="1"/>
    <col min="7162" max="7162" width="32.6328125" style="2" customWidth="1"/>
    <col min="7163" max="7163" width="6.6328125" style="2" customWidth="1"/>
    <col min="7164" max="7164" width="9.6328125" style="2" customWidth="1"/>
    <col min="7165" max="7165" width="10.6328125" style="2" customWidth="1"/>
    <col min="7166" max="7166" width="15.6328125" style="2" customWidth="1"/>
    <col min="7167" max="7413" width="9.08984375" style="2"/>
    <col min="7414" max="7414" width="10.6328125" style="2" customWidth="1"/>
    <col min="7415" max="7415" width="6.6328125" style="2" customWidth="1"/>
    <col min="7416" max="7417" width="3.6328125" style="2" customWidth="1"/>
    <col min="7418" max="7418" width="32.6328125" style="2" customWidth="1"/>
    <col min="7419" max="7419" width="6.6328125" style="2" customWidth="1"/>
    <col min="7420" max="7420" width="9.6328125" style="2" customWidth="1"/>
    <col min="7421" max="7421" width="10.6328125" style="2" customWidth="1"/>
    <col min="7422" max="7422" width="15.6328125" style="2" customWidth="1"/>
    <col min="7423" max="7669" width="9.08984375" style="2"/>
    <col min="7670" max="7670" width="10.6328125" style="2" customWidth="1"/>
    <col min="7671" max="7671" width="6.6328125" style="2" customWidth="1"/>
    <col min="7672" max="7673" width="3.6328125" style="2" customWidth="1"/>
    <col min="7674" max="7674" width="32.6328125" style="2" customWidth="1"/>
    <col min="7675" max="7675" width="6.6328125" style="2" customWidth="1"/>
    <col min="7676" max="7676" width="9.6328125" style="2" customWidth="1"/>
    <col min="7677" max="7677" width="10.6328125" style="2" customWidth="1"/>
    <col min="7678" max="7678" width="15.6328125" style="2" customWidth="1"/>
    <col min="7679" max="7925" width="9.08984375" style="2"/>
    <col min="7926" max="7926" width="10.6328125" style="2" customWidth="1"/>
    <col min="7927" max="7927" width="6.6328125" style="2" customWidth="1"/>
    <col min="7928" max="7929" width="3.6328125" style="2" customWidth="1"/>
    <col min="7930" max="7930" width="32.6328125" style="2" customWidth="1"/>
    <col min="7931" max="7931" width="6.6328125" style="2" customWidth="1"/>
    <col min="7932" max="7932" width="9.6328125" style="2" customWidth="1"/>
    <col min="7933" max="7933" width="10.6328125" style="2" customWidth="1"/>
    <col min="7934" max="7934" width="15.6328125" style="2" customWidth="1"/>
    <col min="7935" max="8181" width="9.08984375" style="2"/>
    <col min="8182" max="8182" width="10.6328125" style="2" customWidth="1"/>
    <col min="8183" max="8183" width="6.6328125" style="2" customWidth="1"/>
    <col min="8184" max="8185" width="3.6328125" style="2" customWidth="1"/>
    <col min="8186" max="8186" width="32.6328125" style="2" customWidth="1"/>
    <col min="8187" max="8187" width="6.6328125" style="2" customWidth="1"/>
    <col min="8188" max="8188" width="9.6328125" style="2" customWidth="1"/>
    <col min="8189" max="8189" width="10.6328125" style="2" customWidth="1"/>
    <col min="8190" max="8190" width="15.6328125" style="2" customWidth="1"/>
    <col min="8191" max="8437" width="9.08984375" style="2"/>
    <col min="8438" max="8438" width="10.6328125" style="2" customWidth="1"/>
    <col min="8439" max="8439" width="6.6328125" style="2" customWidth="1"/>
    <col min="8440" max="8441" width="3.6328125" style="2" customWidth="1"/>
    <col min="8442" max="8442" width="32.6328125" style="2" customWidth="1"/>
    <col min="8443" max="8443" width="6.6328125" style="2" customWidth="1"/>
    <col min="8444" max="8444" width="9.6328125" style="2" customWidth="1"/>
    <col min="8445" max="8445" width="10.6328125" style="2" customWidth="1"/>
    <col min="8446" max="8446" width="15.6328125" style="2" customWidth="1"/>
    <col min="8447" max="8693" width="9.08984375" style="2"/>
    <col min="8694" max="8694" width="10.6328125" style="2" customWidth="1"/>
    <col min="8695" max="8695" width="6.6328125" style="2" customWidth="1"/>
    <col min="8696" max="8697" width="3.6328125" style="2" customWidth="1"/>
    <col min="8698" max="8698" width="32.6328125" style="2" customWidth="1"/>
    <col min="8699" max="8699" width="6.6328125" style="2" customWidth="1"/>
    <col min="8700" max="8700" width="9.6328125" style="2" customWidth="1"/>
    <col min="8701" max="8701" width="10.6328125" style="2" customWidth="1"/>
    <col min="8702" max="8702" width="15.6328125" style="2" customWidth="1"/>
    <col min="8703" max="8949" width="9.08984375" style="2"/>
    <col min="8950" max="8950" width="10.6328125" style="2" customWidth="1"/>
    <col min="8951" max="8951" width="6.6328125" style="2" customWidth="1"/>
    <col min="8952" max="8953" width="3.6328125" style="2" customWidth="1"/>
    <col min="8954" max="8954" width="32.6328125" style="2" customWidth="1"/>
    <col min="8955" max="8955" width="6.6328125" style="2" customWidth="1"/>
    <col min="8956" max="8956" width="9.6328125" style="2" customWidth="1"/>
    <col min="8957" max="8957" width="10.6328125" style="2" customWidth="1"/>
    <col min="8958" max="8958" width="15.6328125" style="2" customWidth="1"/>
    <col min="8959" max="9205" width="9.08984375" style="2"/>
    <col min="9206" max="9206" width="10.6328125" style="2" customWidth="1"/>
    <col min="9207" max="9207" width="6.6328125" style="2" customWidth="1"/>
    <col min="9208" max="9209" width="3.6328125" style="2" customWidth="1"/>
    <col min="9210" max="9210" width="32.6328125" style="2" customWidth="1"/>
    <col min="9211" max="9211" width="6.6328125" style="2" customWidth="1"/>
    <col min="9212" max="9212" width="9.6328125" style="2" customWidth="1"/>
    <col min="9213" max="9213" width="10.6328125" style="2" customWidth="1"/>
    <col min="9214" max="9214" width="15.6328125" style="2" customWidth="1"/>
    <col min="9215" max="9461" width="9.08984375" style="2"/>
    <col min="9462" max="9462" width="10.6328125" style="2" customWidth="1"/>
    <col min="9463" max="9463" width="6.6328125" style="2" customWidth="1"/>
    <col min="9464" max="9465" width="3.6328125" style="2" customWidth="1"/>
    <col min="9466" max="9466" width="32.6328125" style="2" customWidth="1"/>
    <col min="9467" max="9467" width="6.6328125" style="2" customWidth="1"/>
    <col min="9468" max="9468" width="9.6328125" style="2" customWidth="1"/>
    <col min="9469" max="9469" width="10.6328125" style="2" customWidth="1"/>
    <col min="9470" max="9470" width="15.6328125" style="2" customWidth="1"/>
    <col min="9471" max="9717" width="9.08984375" style="2"/>
    <col min="9718" max="9718" width="10.6328125" style="2" customWidth="1"/>
    <col min="9719" max="9719" width="6.6328125" style="2" customWidth="1"/>
    <col min="9720" max="9721" width="3.6328125" style="2" customWidth="1"/>
    <col min="9722" max="9722" width="32.6328125" style="2" customWidth="1"/>
    <col min="9723" max="9723" width="6.6328125" style="2" customWidth="1"/>
    <col min="9724" max="9724" width="9.6328125" style="2" customWidth="1"/>
    <col min="9725" max="9725" width="10.6328125" style="2" customWidth="1"/>
    <col min="9726" max="9726" width="15.6328125" style="2" customWidth="1"/>
    <col min="9727" max="9973" width="9.08984375" style="2"/>
    <col min="9974" max="9974" width="10.6328125" style="2" customWidth="1"/>
    <col min="9975" max="9975" width="6.6328125" style="2" customWidth="1"/>
    <col min="9976" max="9977" width="3.6328125" style="2" customWidth="1"/>
    <col min="9978" max="9978" width="32.6328125" style="2" customWidth="1"/>
    <col min="9979" max="9979" width="6.6328125" style="2" customWidth="1"/>
    <col min="9980" max="9980" width="9.6328125" style="2" customWidth="1"/>
    <col min="9981" max="9981" width="10.6328125" style="2" customWidth="1"/>
    <col min="9982" max="9982" width="15.6328125" style="2" customWidth="1"/>
    <col min="9983" max="10229" width="9.08984375" style="2"/>
    <col min="10230" max="10230" width="10.6328125" style="2" customWidth="1"/>
    <col min="10231" max="10231" width="6.6328125" style="2" customWidth="1"/>
    <col min="10232" max="10233" width="3.6328125" style="2" customWidth="1"/>
    <col min="10234" max="10234" width="32.6328125" style="2" customWidth="1"/>
    <col min="10235" max="10235" width="6.6328125" style="2" customWidth="1"/>
    <col min="10236" max="10236" width="9.6328125" style="2" customWidth="1"/>
    <col min="10237" max="10237" width="10.6328125" style="2" customWidth="1"/>
    <col min="10238" max="10238" width="15.6328125" style="2" customWidth="1"/>
    <col min="10239" max="10485" width="9.08984375" style="2"/>
    <col min="10486" max="10486" width="10.6328125" style="2" customWidth="1"/>
    <col min="10487" max="10487" width="6.6328125" style="2" customWidth="1"/>
    <col min="10488" max="10489" width="3.6328125" style="2" customWidth="1"/>
    <col min="10490" max="10490" width="32.6328125" style="2" customWidth="1"/>
    <col min="10491" max="10491" width="6.6328125" style="2" customWidth="1"/>
    <col min="10492" max="10492" width="9.6328125" style="2" customWidth="1"/>
    <col min="10493" max="10493" width="10.6328125" style="2" customWidth="1"/>
    <col min="10494" max="10494" width="15.6328125" style="2" customWidth="1"/>
    <col min="10495" max="10741" width="9.08984375" style="2"/>
    <col min="10742" max="10742" width="10.6328125" style="2" customWidth="1"/>
    <col min="10743" max="10743" width="6.6328125" style="2" customWidth="1"/>
    <col min="10744" max="10745" width="3.6328125" style="2" customWidth="1"/>
    <col min="10746" max="10746" width="32.6328125" style="2" customWidth="1"/>
    <col min="10747" max="10747" width="6.6328125" style="2" customWidth="1"/>
    <col min="10748" max="10748" width="9.6328125" style="2" customWidth="1"/>
    <col min="10749" max="10749" width="10.6328125" style="2" customWidth="1"/>
    <col min="10750" max="10750" width="15.6328125" style="2" customWidth="1"/>
    <col min="10751" max="10997" width="9.08984375" style="2"/>
    <col min="10998" max="10998" width="10.6328125" style="2" customWidth="1"/>
    <col min="10999" max="10999" width="6.6328125" style="2" customWidth="1"/>
    <col min="11000" max="11001" width="3.6328125" style="2" customWidth="1"/>
    <col min="11002" max="11002" width="32.6328125" style="2" customWidth="1"/>
    <col min="11003" max="11003" width="6.6328125" style="2" customWidth="1"/>
    <col min="11004" max="11004" width="9.6328125" style="2" customWidth="1"/>
    <col min="11005" max="11005" width="10.6328125" style="2" customWidth="1"/>
    <col min="11006" max="11006" width="15.6328125" style="2" customWidth="1"/>
    <col min="11007" max="11253" width="9.08984375" style="2"/>
    <col min="11254" max="11254" width="10.6328125" style="2" customWidth="1"/>
    <col min="11255" max="11255" width="6.6328125" style="2" customWidth="1"/>
    <col min="11256" max="11257" width="3.6328125" style="2" customWidth="1"/>
    <col min="11258" max="11258" width="32.6328125" style="2" customWidth="1"/>
    <col min="11259" max="11259" width="6.6328125" style="2" customWidth="1"/>
    <col min="11260" max="11260" width="9.6328125" style="2" customWidth="1"/>
    <col min="11261" max="11261" width="10.6328125" style="2" customWidth="1"/>
    <col min="11262" max="11262" width="15.6328125" style="2" customWidth="1"/>
    <col min="11263" max="11509" width="9.08984375" style="2"/>
    <col min="11510" max="11510" width="10.6328125" style="2" customWidth="1"/>
    <col min="11511" max="11511" width="6.6328125" style="2" customWidth="1"/>
    <col min="11512" max="11513" width="3.6328125" style="2" customWidth="1"/>
    <col min="11514" max="11514" width="32.6328125" style="2" customWidth="1"/>
    <col min="11515" max="11515" width="6.6328125" style="2" customWidth="1"/>
    <col min="11516" max="11516" width="9.6328125" style="2" customWidth="1"/>
    <col min="11517" max="11517" width="10.6328125" style="2" customWidth="1"/>
    <col min="11518" max="11518" width="15.6328125" style="2" customWidth="1"/>
    <col min="11519" max="11765" width="9.08984375" style="2"/>
    <col min="11766" max="11766" width="10.6328125" style="2" customWidth="1"/>
    <col min="11767" max="11767" width="6.6328125" style="2" customWidth="1"/>
    <col min="11768" max="11769" width="3.6328125" style="2" customWidth="1"/>
    <col min="11770" max="11770" width="32.6328125" style="2" customWidth="1"/>
    <col min="11771" max="11771" width="6.6328125" style="2" customWidth="1"/>
    <col min="11772" max="11772" width="9.6328125" style="2" customWidth="1"/>
    <col min="11773" max="11773" width="10.6328125" style="2" customWidth="1"/>
    <col min="11774" max="11774" width="15.6328125" style="2" customWidth="1"/>
    <col min="11775" max="12021" width="9.08984375" style="2"/>
    <col min="12022" max="12022" width="10.6328125" style="2" customWidth="1"/>
    <col min="12023" max="12023" width="6.6328125" style="2" customWidth="1"/>
    <col min="12024" max="12025" width="3.6328125" style="2" customWidth="1"/>
    <col min="12026" max="12026" width="32.6328125" style="2" customWidth="1"/>
    <col min="12027" max="12027" width="6.6328125" style="2" customWidth="1"/>
    <col min="12028" max="12028" width="9.6328125" style="2" customWidth="1"/>
    <col min="12029" max="12029" width="10.6328125" style="2" customWidth="1"/>
    <col min="12030" max="12030" width="15.6328125" style="2" customWidth="1"/>
    <col min="12031" max="12277" width="9.08984375" style="2"/>
    <col min="12278" max="12278" width="10.6328125" style="2" customWidth="1"/>
    <col min="12279" max="12279" width="6.6328125" style="2" customWidth="1"/>
    <col min="12280" max="12281" width="3.6328125" style="2" customWidth="1"/>
    <col min="12282" max="12282" width="32.6328125" style="2" customWidth="1"/>
    <col min="12283" max="12283" width="6.6328125" style="2" customWidth="1"/>
    <col min="12284" max="12284" width="9.6328125" style="2" customWidth="1"/>
    <col min="12285" max="12285" width="10.6328125" style="2" customWidth="1"/>
    <col min="12286" max="12286" width="15.6328125" style="2" customWidth="1"/>
    <col min="12287" max="12533" width="9.08984375" style="2"/>
    <col min="12534" max="12534" width="10.6328125" style="2" customWidth="1"/>
    <col min="12535" max="12535" width="6.6328125" style="2" customWidth="1"/>
    <col min="12536" max="12537" width="3.6328125" style="2" customWidth="1"/>
    <col min="12538" max="12538" width="32.6328125" style="2" customWidth="1"/>
    <col min="12539" max="12539" width="6.6328125" style="2" customWidth="1"/>
    <col min="12540" max="12540" width="9.6328125" style="2" customWidth="1"/>
    <col min="12541" max="12541" width="10.6328125" style="2" customWidth="1"/>
    <col min="12542" max="12542" width="15.6328125" style="2" customWidth="1"/>
    <col min="12543" max="12789" width="9.08984375" style="2"/>
    <col min="12790" max="12790" width="10.6328125" style="2" customWidth="1"/>
    <col min="12791" max="12791" width="6.6328125" style="2" customWidth="1"/>
    <col min="12792" max="12793" width="3.6328125" style="2" customWidth="1"/>
    <col min="12794" max="12794" width="32.6328125" style="2" customWidth="1"/>
    <col min="12795" max="12795" width="6.6328125" style="2" customWidth="1"/>
    <col min="12796" max="12796" width="9.6328125" style="2" customWidth="1"/>
    <col min="12797" max="12797" width="10.6328125" style="2" customWidth="1"/>
    <col min="12798" max="12798" width="15.6328125" style="2" customWidth="1"/>
    <col min="12799" max="13045" width="9.08984375" style="2"/>
    <col min="13046" max="13046" width="10.6328125" style="2" customWidth="1"/>
    <col min="13047" max="13047" width="6.6328125" style="2" customWidth="1"/>
    <col min="13048" max="13049" width="3.6328125" style="2" customWidth="1"/>
    <col min="13050" max="13050" width="32.6328125" style="2" customWidth="1"/>
    <col min="13051" max="13051" width="6.6328125" style="2" customWidth="1"/>
    <col min="13052" max="13052" width="9.6328125" style="2" customWidth="1"/>
    <col min="13053" max="13053" width="10.6328125" style="2" customWidth="1"/>
    <col min="13054" max="13054" width="15.6328125" style="2" customWidth="1"/>
    <col min="13055" max="13301" width="9.08984375" style="2"/>
    <col min="13302" max="13302" width="10.6328125" style="2" customWidth="1"/>
    <col min="13303" max="13303" width="6.6328125" style="2" customWidth="1"/>
    <col min="13304" max="13305" width="3.6328125" style="2" customWidth="1"/>
    <col min="13306" max="13306" width="32.6328125" style="2" customWidth="1"/>
    <col min="13307" max="13307" width="6.6328125" style="2" customWidth="1"/>
    <col min="13308" max="13308" width="9.6328125" style="2" customWidth="1"/>
    <col min="13309" max="13309" width="10.6328125" style="2" customWidth="1"/>
    <col min="13310" max="13310" width="15.6328125" style="2" customWidth="1"/>
    <col min="13311" max="13557" width="9.08984375" style="2"/>
    <col min="13558" max="13558" width="10.6328125" style="2" customWidth="1"/>
    <col min="13559" max="13559" width="6.6328125" style="2" customWidth="1"/>
    <col min="13560" max="13561" width="3.6328125" style="2" customWidth="1"/>
    <col min="13562" max="13562" width="32.6328125" style="2" customWidth="1"/>
    <col min="13563" max="13563" width="6.6328125" style="2" customWidth="1"/>
    <col min="13564" max="13564" width="9.6328125" style="2" customWidth="1"/>
    <col min="13565" max="13565" width="10.6328125" style="2" customWidth="1"/>
    <col min="13566" max="13566" width="15.6328125" style="2" customWidth="1"/>
    <col min="13567" max="13813" width="9.08984375" style="2"/>
    <col min="13814" max="13814" width="10.6328125" style="2" customWidth="1"/>
    <col min="13815" max="13815" width="6.6328125" style="2" customWidth="1"/>
    <col min="13816" max="13817" width="3.6328125" style="2" customWidth="1"/>
    <col min="13818" max="13818" width="32.6328125" style="2" customWidth="1"/>
    <col min="13819" max="13819" width="6.6328125" style="2" customWidth="1"/>
    <col min="13820" max="13820" width="9.6328125" style="2" customWidth="1"/>
    <col min="13821" max="13821" width="10.6328125" style="2" customWidth="1"/>
    <col min="13822" max="13822" width="15.6328125" style="2" customWidth="1"/>
    <col min="13823" max="14069" width="9.08984375" style="2"/>
    <col min="14070" max="14070" width="10.6328125" style="2" customWidth="1"/>
    <col min="14071" max="14071" width="6.6328125" style="2" customWidth="1"/>
    <col min="14072" max="14073" width="3.6328125" style="2" customWidth="1"/>
    <col min="14074" max="14074" width="32.6328125" style="2" customWidth="1"/>
    <col min="14075" max="14075" width="6.6328125" style="2" customWidth="1"/>
    <col min="14076" max="14076" width="9.6328125" style="2" customWidth="1"/>
    <col min="14077" max="14077" width="10.6328125" style="2" customWidth="1"/>
    <col min="14078" max="14078" width="15.6328125" style="2" customWidth="1"/>
    <col min="14079" max="14325" width="9.08984375" style="2"/>
    <col min="14326" max="14326" width="10.6328125" style="2" customWidth="1"/>
    <col min="14327" max="14327" width="6.6328125" style="2" customWidth="1"/>
    <col min="14328" max="14329" width="3.6328125" style="2" customWidth="1"/>
    <col min="14330" max="14330" width="32.6328125" style="2" customWidth="1"/>
    <col min="14331" max="14331" width="6.6328125" style="2" customWidth="1"/>
    <col min="14332" max="14332" width="9.6328125" style="2" customWidth="1"/>
    <col min="14333" max="14333" width="10.6328125" style="2" customWidth="1"/>
    <col min="14334" max="14334" width="15.6328125" style="2" customWidth="1"/>
    <col min="14335" max="14581" width="9.08984375" style="2"/>
    <col min="14582" max="14582" width="10.6328125" style="2" customWidth="1"/>
    <col min="14583" max="14583" width="6.6328125" style="2" customWidth="1"/>
    <col min="14584" max="14585" width="3.6328125" style="2" customWidth="1"/>
    <col min="14586" max="14586" width="32.6328125" style="2" customWidth="1"/>
    <col min="14587" max="14587" width="6.6328125" style="2" customWidth="1"/>
    <col min="14588" max="14588" width="9.6328125" style="2" customWidth="1"/>
    <col min="14589" max="14589" width="10.6328125" style="2" customWidth="1"/>
    <col min="14590" max="14590" width="15.6328125" style="2" customWidth="1"/>
    <col min="14591" max="14837" width="9.08984375" style="2"/>
    <col min="14838" max="14838" width="10.6328125" style="2" customWidth="1"/>
    <col min="14839" max="14839" width="6.6328125" style="2" customWidth="1"/>
    <col min="14840" max="14841" width="3.6328125" style="2" customWidth="1"/>
    <col min="14842" max="14842" width="32.6328125" style="2" customWidth="1"/>
    <col min="14843" max="14843" width="6.6328125" style="2" customWidth="1"/>
    <col min="14844" max="14844" width="9.6328125" style="2" customWidth="1"/>
    <col min="14845" max="14845" width="10.6328125" style="2" customWidth="1"/>
    <col min="14846" max="14846" width="15.6328125" style="2" customWidth="1"/>
    <col min="14847" max="15093" width="9.08984375" style="2"/>
    <col min="15094" max="15094" width="10.6328125" style="2" customWidth="1"/>
    <col min="15095" max="15095" width="6.6328125" style="2" customWidth="1"/>
    <col min="15096" max="15097" width="3.6328125" style="2" customWidth="1"/>
    <col min="15098" max="15098" width="32.6328125" style="2" customWidth="1"/>
    <col min="15099" max="15099" width="6.6328125" style="2" customWidth="1"/>
    <col min="15100" max="15100" width="9.6328125" style="2" customWidth="1"/>
    <col min="15101" max="15101" width="10.6328125" style="2" customWidth="1"/>
    <col min="15102" max="15102" width="15.6328125" style="2" customWidth="1"/>
    <col min="15103" max="15349" width="9.08984375" style="2"/>
    <col min="15350" max="15350" width="10.6328125" style="2" customWidth="1"/>
    <col min="15351" max="15351" width="6.6328125" style="2" customWidth="1"/>
    <col min="15352" max="15353" width="3.6328125" style="2" customWidth="1"/>
    <col min="15354" max="15354" width="32.6328125" style="2" customWidth="1"/>
    <col min="15355" max="15355" width="6.6328125" style="2" customWidth="1"/>
    <col min="15356" max="15356" width="9.6328125" style="2" customWidth="1"/>
    <col min="15357" max="15357" width="10.6328125" style="2" customWidth="1"/>
    <col min="15358" max="15358" width="15.6328125" style="2" customWidth="1"/>
    <col min="15359" max="15605" width="9.08984375" style="2"/>
    <col min="15606" max="15606" width="10.6328125" style="2" customWidth="1"/>
    <col min="15607" max="15607" width="6.6328125" style="2" customWidth="1"/>
    <col min="15608" max="15609" width="3.6328125" style="2" customWidth="1"/>
    <col min="15610" max="15610" width="32.6328125" style="2" customWidth="1"/>
    <col min="15611" max="15611" width="6.6328125" style="2" customWidth="1"/>
    <col min="15612" max="15612" width="9.6328125" style="2" customWidth="1"/>
    <col min="15613" max="15613" width="10.6328125" style="2" customWidth="1"/>
    <col min="15614" max="15614" width="15.6328125" style="2" customWidth="1"/>
    <col min="15615" max="15861" width="9.08984375" style="2"/>
    <col min="15862" max="15862" width="10.6328125" style="2" customWidth="1"/>
    <col min="15863" max="15863" width="6.6328125" style="2" customWidth="1"/>
    <col min="15864" max="15865" width="3.6328125" style="2" customWidth="1"/>
    <col min="15866" max="15866" width="32.6328125" style="2" customWidth="1"/>
    <col min="15867" max="15867" width="6.6328125" style="2" customWidth="1"/>
    <col min="15868" max="15868" width="9.6328125" style="2" customWidth="1"/>
    <col min="15869" max="15869" width="10.6328125" style="2" customWidth="1"/>
    <col min="15870" max="15870" width="15.6328125" style="2" customWidth="1"/>
    <col min="15871" max="16117" width="9.08984375" style="2"/>
    <col min="16118" max="16118" width="10.6328125" style="2" customWidth="1"/>
    <col min="16119" max="16119" width="6.6328125" style="2" customWidth="1"/>
    <col min="16120" max="16121" width="3.6328125" style="2" customWidth="1"/>
    <col min="16122" max="16122" width="32.6328125" style="2" customWidth="1"/>
    <col min="16123" max="16123" width="6.6328125" style="2" customWidth="1"/>
    <col min="16124" max="16124" width="9.6328125" style="2" customWidth="1"/>
    <col min="16125" max="16125" width="10.6328125" style="2" customWidth="1"/>
    <col min="16126" max="16126" width="15.6328125" style="2" customWidth="1"/>
    <col min="16127" max="16384" width="9.08984375" style="2"/>
  </cols>
  <sheetData>
    <row r="1" spans="2:7" ht="13" x14ac:dyDescent="0.3">
      <c r="B1" s="149" t="s">
        <v>30</v>
      </c>
      <c r="C1" s="77"/>
      <c r="D1" s="77"/>
      <c r="E1" s="59"/>
      <c r="F1" s="150"/>
      <c r="G1" s="150"/>
    </row>
    <row r="2" spans="2:7" ht="12" customHeight="1" x14ac:dyDescent="0.3">
      <c r="B2" s="151"/>
      <c r="C2" s="6"/>
      <c r="D2" s="6"/>
      <c r="F2" s="152"/>
      <c r="G2" s="152"/>
    </row>
    <row r="3" spans="2:7" ht="13" x14ac:dyDescent="0.3">
      <c r="B3" s="260" t="s">
        <v>228</v>
      </c>
      <c r="C3" s="261"/>
      <c r="D3" s="261"/>
      <c r="E3" s="261"/>
      <c r="F3" s="261"/>
      <c r="G3" s="261"/>
    </row>
    <row r="4" spans="2:7" ht="12" customHeight="1" thickBot="1" x14ac:dyDescent="0.35">
      <c r="B4" s="151" t="s">
        <v>390</v>
      </c>
      <c r="C4" s="6"/>
      <c r="D4" s="6"/>
      <c r="F4" s="152"/>
      <c r="G4" s="152"/>
    </row>
    <row r="5" spans="2:7" ht="12" customHeight="1" thickBot="1" x14ac:dyDescent="0.35">
      <c r="B5" s="129" t="s">
        <v>112</v>
      </c>
      <c r="C5" s="130"/>
      <c r="D5" s="131"/>
      <c r="E5" s="262"/>
      <c r="F5" s="263"/>
      <c r="G5" s="264"/>
    </row>
    <row r="6" spans="2:7" ht="12" customHeight="1" x14ac:dyDescent="0.3">
      <c r="B6" s="12"/>
      <c r="C6" s="13"/>
      <c r="D6" s="115"/>
      <c r="E6" s="121"/>
      <c r="F6" s="16"/>
      <c r="G6" s="17"/>
    </row>
    <row r="7" spans="2:7" ht="12" customHeight="1" x14ac:dyDescent="0.3">
      <c r="B7" s="18" t="s">
        <v>0</v>
      </c>
      <c r="C7" s="19" t="s">
        <v>1</v>
      </c>
      <c r="D7" s="116" t="s">
        <v>2</v>
      </c>
      <c r="E7" s="122" t="s">
        <v>3</v>
      </c>
      <c r="F7" s="22" t="s">
        <v>4</v>
      </c>
      <c r="G7" s="23" t="s">
        <v>5</v>
      </c>
    </row>
    <row r="8" spans="2:7" ht="12" customHeight="1" x14ac:dyDescent="0.3">
      <c r="B8" s="24"/>
      <c r="C8" s="25"/>
      <c r="D8" s="117"/>
      <c r="E8" s="123"/>
      <c r="F8" s="28"/>
      <c r="G8" s="29"/>
    </row>
    <row r="9" spans="2:7" ht="21.5" customHeight="1" x14ac:dyDescent="0.25">
      <c r="B9" s="30">
        <v>3</v>
      </c>
      <c r="C9" s="249" t="s">
        <v>406</v>
      </c>
      <c r="D9" s="246"/>
      <c r="E9" s="247"/>
      <c r="F9" s="34"/>
      <c r="G9" s="35"/>
    </row>
    <row r="10" spans="2:7" ht="66" customHeight="1" x14ac:dyDescent="0.25">
      <c r="B10" s="36"/>
      <c r="C10" s="171" t="s">
        <v>426</v>
      </c>
      <c r="D10" s="118"/>
      <c r="E10" s="124"/>
      <c r="F10" s="40"/>
      <c r="G10" s="41" t="str">
        <f t="shared" ref="G10:G16" si="0">IF(OR(AND(E10="Prov",F10="Sum"),(F10="PC Sum")),". . . . . . . . .00",IF(ISERR(E10*F10),"",IF(E10*F10=0,"",ROUND(E10*F10,2))))</f>
        <v/>
      </c>
    </row>
    <row r="11" spans="2:7" ht="12" customHeight="1" x14ac:dyDescent="0.25">
      <c r="B11" s="42"/>
      <c r="D11" s="118"/>
      <c r="E11" s="124"/>
      <c r="F11" s="44"/>
      <c r="G11" s="41"/>
    </row>
    <row r="12" spans="2:7" ht="12" customHeight="1" x14ac:dyDescent="0.3">
      <c r="B12" s="80">
        <v>3</v>
      </c>
      <c r="C12" s="140" t="s">
        <v>381</v>
      </c>
      <c r="D12" s="118"/>
      <c r="E12" s="124"/>
      <c r="F12" s="44"/>
      <c r="G12" s="41" t="str">
        <f t="shared" si="0"/>
        <v/>
      </c>
    </row>
    <row r="13" spans="2:7" ht="12" customHeight="1" x14ac:dyDescent="0.25">
      <c r="B13" s="42"/>
      <c r="C13" s="139"/>
      <c r="D13" s="118"/>
      <c r="E13" s="124"/>
      <c r="F13" s="44"/>
      <c r="G13" s="41"/>
    </row>
    <row r="14" spans="2:7" ht="12" customHeight="1" x14ac:dyDescent="0.25">
      <c r="B14" s="132">
        <v>3.1</v>
      </c>
      <c r="C14" s="140" t="s">
        <v>229</v>
      </c>
      <c r="D14" s="118"/>
      <c r="E14" s="124"/>
      <c r="F14" s="44"/>
      <c r="G14" s="41" t="str">
        <f t="shared" si="0"/>
        <v/>
      </c>
    </row>
    <row r="15" spans="2:7" ht="12" customHeight="1" x14ac:dyDescent="0.25">
      <c r="B15" s="132"/>
      <c r="C15" s="140" t="s">
        <v>388</v>
      </c>
      <c r="D15" s="118"/>
      <c r="E15" s="124"/>
      <c r="F15" s="44"/>
      <c r="G15" s="41"/>
    </row>
    <row r="16" spans="2:7" ht="12" customHeight="1" x14ac:dyDescent="0.25">
      <c r="B16" s="45"/>
      <c r="C16" s="113"/>
      <c r="D16" s="118"/>
      <c r="E16" s="124"/>
      <c r="F16" s="44"/>
      <c r="G16" s="41" t="str">
        <f t="shared" si="0"/>
        <v/>
      </c>
    </row>
    <row r="17" spans="2:10" ht="12" customHeight="1" x14ac:dyDescent="0.25">
      <c r="B17" s="132" t="s">
        <v>88</v>
      </c>
      <c r="C17" s="141" t="s">
        <v>43</v>
      </c>
      <c r="D17" s="119" t="s">
        <v>7</v>
      </c>
      <c r="E17" s="124">
        <v>208</v>
      </c>
      <c r="F17" s="44"/>
      <c r="G17" s="41"/>
      <c r="J17" s="54"/>
    </row>
    <row r="18" spans="2:10" ht="12" customHeight="1" x14ac:dyDescent="0.25">
      <c r="B18" s="45"/>
      <c r="C18" s="139"/>
      <c r="D18" s="118"/>
      <c r="E18" s="125"/>
      <c r="F18" s="44"/>
      <c r="G18" s="41"/>
      <c r="J18" s="211"/>
    </row>
    <row r="19" spans="2:10" ht="12" customHeight="1" x14ac:dyDescent="0.25">
      <c r="B19" s="132" t="s">
        <v>89</v>
      </c>
      <c r="C19" s="141" t="s">
        <v>31</v>
      </c>
      <c r="D19" s="119" t="s">
        <v>7</v>
      </c>
      <c r="E19" s="124">
        <f>9292</f>
        <v>9292</v>
      </c>
      <c r="F19" s="44"/>
      <c r="G19" s="41"/>
      <c r="J19" s="54"/>
    </row>
    <row r="20" spans="2:10" ht="12" customHeight="1" x14ac:dyDescent="0.25">
      <c r="B20" s="45"/>
      <c r="C20" s="139"/>
      <c r="D20" s="118"/>
      <c r="E20" s="124"/>
      <c r="F20" s="44"/>
      <c r="G20" s="41"/>
      <c r="J20" s="54"/>
    </row>
    <row r="21" spans="2:10" ht="12" customHeight="1" x14ac:dyDescent="0.25">
      <c r="B21" s="132" t="s">
        <v>90</v>
      </c>
      <c r="C21" s="141" t="s">
        <v>32</v>
      </c>
      <c r="D21" s="119" t="s">
        <v>7</v>
      </c>
      <c r="E21" s="124">
        <v>884</v>
      </c>
      <c r="F21" s="44"/>
      <c r="G21" s="41"/>
      <c r="J21" s="54"/>
    </row>
    <row r="22" spans="2:10" ht="12" customHeight="1" x14ac:dyDescent="0.25">
      <c r="B22" s="45"/>
      <c r="C22" s="139"/>
      <c r="D22" s="119"/>
      <c r="E22" s="124"/>
      <c r="F22" s="44"/>
      <c r="G22" s="41"/>
      <c r="J22" s="54"/>
    </row>
    <row r="23" spans="2:10" ht="12" customHeight="1" x14ac:dyDescent="0.25">
      <c r="B23" s="132" t="s">
        <v>91</v>
      </c>
      <c r="C23" s="141" t="s">
        <v>33</v>
      </c>
      <c r="D23" s="119" t="s">
        <v>7</v>
      </c>
      <c r="E23" s="124">
        <f>2456</f>
        <v>2456</v>
      </c>
      <c r="F23" s="44"/>
      <c r="G23" s="41"/>
      <c r="J23" s="54"/>
    </row>
    <row r="24" spans="2:10" ht="12" customHeight="1" x14ac:dyDescent="0.25">
      <c r="B24" s="45"/>
      <c r="C24" s="139"/>
      <c r="D24" s="119"/>
      <c r="E24" s="124"/>
      <c r="F24" s="44"/>
      <c r="G24" s="41"/>
      <c r="J24" s="54"/>
    </row>
    <row r="25" spans="2:10" ht="12" customHeight="1" x14ac:dyDescent="0.25">
      <c r="B25" s="132" t="s">
        <v>92</v>
      </c>
      <c r="C25" s="141" t="s">
        <v>34</v>
      </c>
      <c r="D25" s="119" t="s">
        <v>7</v>
      </c>
      <c r="E25" s="124">
        <f>388</f>
        <v>388</v>
      </c>
      <c r="F25" s="44"/>
      <c r="G25" s="41"/>
      <c r="J25" s="54"/>
    </row>
    <row r="26" spans="2:10" ht="12" customHeight="1" x14ac:dyDescent="0.25">
      <c r="B26" s="45"/>
      <c r="C26" s="139"/>
      <c r="D26" s="119"/>
      <c r="E26" s="124"/>
      <c r="F26" s="44"/>
      <c r="G26" s="41"/>
      <c r="J26" s="54"/>
    </row>
    <row r="27" spans="2:10" ht="12" customHeight="1" x14ac:dyDescent="0.25">
      <c r="B27" s="132" t="s">
        <v>93</v>
      </c>
      <c r="C27" s="141" t="s">
        <v>35</v>
      </c>
      <c r="D27" s="119" t="s">
        <v>7</v>
      </c>
      <c r="E27" s="124">
        <f>1316</f>
        <v>1316</v>
      </c>
      <c r="F27" s="44"/>
      <c r="G27" s="41"/>
      <c r="J27" s="54"/>
    </row>
    <row r="28" spans="2:10" ht="12" customHeight="1" x14ac:dyDescent="0.25">
      <c r="B28" s="45"/>
      <c r="C28" s="139"/>
      <c r="D28" s="119"/>
      <c r="E28" s="124"/>
      <c r="F28" s="44"/>
      <c r="G28" s="41"/>
      <c r="J28" s="54"/>
    </row>
    <row r="29" spans="2:10" ht="12" customHeight="1" x14ac:dyDescent="0.25">
      <c r="B29" s="132" t="s">
        <v>94</v>
      </c>
      <c r="C29" s="141" t="s">
        <v>36</v>
      </c>
      <c r="D29" s="119" t="s">
        <v>7</v>
      </c>
      <c r="E29" s="124">
        <v>28</v>
      </c>
      <c r="F29" s="44"/>
      <c r="G29" s="41"/>
      <c r="J29" s="54"/>
    </row>
    <row r="30" spans="2:10" ht="12" customHeight="1" x14ac:dyDescent="0.25">
      <c r="B30" s="45"/>
      <c r="C30" s="139"/>
      <c r="D30" s="118"/>
      <c r="E30" s="124"/>
      <c r="F30" s="44"/>
      <c r="G30" s="41"/>
      <c r="J30" s="54"/>
    </row>
    <row r="31" spans="2:10" ht="12" customHeight="1" x14ac:dyDescent="0.25">
      <c r="B31" s="132" t="s">
        <v>95</v>
      </c>
      <c r="C31" s="141" t="s">
        <v>38</v>
      </c>
      <c r="D31" s="119" t="s">
        <v>7</v>
      </c>
      <c r="E31" s="124">
        <v>68</v>
      </c>
      <c r="F31" s="44"/>
      <c r="G31" s="41"/>
      <c r="J31" s="54"/>
    </row>
    <row r="32" spans="2:10" ht="12" customHeight="1" x14ac:dyDescent="0.25">
      <c r="B32" s="45"/>
      <c r="C32" s="139"/>
      <c r="D32" s="118"/>
      <c r="E32" s="124"/>
      <c r="F32" s="44"/>
      <c r="G32" s="41"/>
      <c r="J32" s="54"/>
    </row>
    <row r="33" spans="2:10" ht="12" customHeight="1" x14ac:dyDescent="0.25">
      <c r="B33" s="132" t="s">
        <v>96</v>
      </c>
      <c r="C33" s="141" t="s">
        <v>37</v>
      </c>
      <c r="D33" s="119" t="s">
        <v>7</v>
      </c>
      <c r="E33" s="124">
        <v>436</v>
      </c>
      <c r="F33" s="44"/>
      <c r="G33" s="41"/>
      <c r="J33" s="54"/>
    </row>
    <row r="34" spans="2:10" ht="12" customHeight="1" x14ac:dyDescent="0.25">
      <c r="B34" s="45"/>
      <c r="C34" s="139"/>
      <c r="D34" s="119"/>
      <c r="E34" s="124"/>
      <c r="F34" s="44"/>
      <c r="G34" s="41"/>
      <c r="J34" s="54"/>
    </row>
    <row r="35" spans="2:10" ht="12" customHeight="1" x14ac:dyDescent="0.25">
      <c r="B35" s="132" t="s">
        <v>97</v>
      </c>
      <c r="C35" s="141" t="s">
        <v>39</v>
      </c>
      <c r="D35" s="119" t="s">
        <v>7</v>
      </c>
      <c r="E35" s="124">
        <v>40</v>
      </c>
      <c r="F35" s="44"/>
      <c r="G35" s="41"/>
      <c r="J35" s="54"/>
    </row>
    <row r="36" spans="2:10" ht="12" customHeight="1" x14ac:dyDescent="0.25">
      <c r="B36" s="45"/>
      <c r="C36" s="139"/>
      <c r="D36" s="119"/>
      <c r="E36" s="124"/>
      <c r="F36" s="44"/>
      <c r="G36" s="41"/>
      <c r="J36" s="54"/>
    </row>
    <row r="37" spans="2:10" ht="12" customHeight="1" x14ac:dyDescent="0.25">
      <c r="B37" s="132" t="s">
        <v>98</v>
      </c>
      <c r="C37" s="141" t="s">
        <v>40</v>
      </c>
      <c r="D37" s="119" t="s">
        <v>7</v>
      </c>
      <c r="E37" s="124">
        <v>76</v>
      </c>
      <c r="F37" s="44"/>
      <c r="G37" s="41"/>
      <c r="J37" s="54"/>
    </row>
    <row r="38" spans="2:10" ht="12" customHeight="1" x14ac:dyDescent="0.25">
      <c r="B38" s="45"/>
      <c r="C38" s="139"/>
      <c r="D38" s="119"/>
      <c r="E38" s="124"/>
      <c r="F38" s="44"/>
      <c r="G38" s="41"/>
      <c r="J38" s="54"/>
    </row>
    <row r="39" spans="2:10" ht="12" customHeight="1" x14ac:dyDescent="0.25">
      <c r="B39" s="132" t="s">
        <v>99</v>
      </c>
      <c r="C39" s="141" t="s">
        <v>41</v>
      </c>
      <c r="D39" s="119" t="s">
        <v>7</v>
      </c>
      <c r="E39" s="124">
        <v>472</v>
      </c>
      <c r="F39" s="44"/>
      <c r="G39" s="41"/>
      <c r="J39" s="54"/>
    </row>
    <row r="40" spans="2:10" ht="12" customHeight="1" x14ac:dyDescent="0.25">
      <c r="B40" s="175"/>
      <c r="C40" s="139"/>
      <c r="D40" s="118"/>
      <c r="E40" s="125"/>
      <c r="F40" s="44"/>
      <c r="G40" s="41"/>
    </row>
    <row r="41" spans="2:10" ht="13" x14ac:dyDescent="0.3">
      <c r="B41" s="45"/>
      <c r="C41" s="143" t="s">
        <v>118</v>
      </c>
      <c r="D41" s="119"/>
      <c r="E41" s="124"/>
      <c r="F41" s="44"/>
      <c r="G41" s="41"/>
    </row>
    <row r="42" spans="2:10" ht="12" customHeight="1" x14ac:dyDescent="0.25">
      <c r="B42" s="45"/>
      <c r="C42" s="139"/>
      <c r="D42" s="119"/>
      <c r="E42" s="124"/>
      <c r="F42" s="44"/>
      <c r="G42" s="41"/>
    </row>
    <row r="43" spans="2:10" ht="12" customHeight="1" x14ac:dyDescent="0.25">
      <c r="B43" s="132" t="s">
        <v>230</v>
      </c>
      <c r="C43" s="141" t="s">
        <v>44</v>
      </c>
      <c r="D43" s="118" t="s">
        <v>234</v>
      </c>
      <c r="E43" s="124">
        <v>1</v>
      </c>
      <c r="F43" s="44"/>
      <c r="G43" s="41"/>
    </row>
    <row r="44" spans="2:10" ht="12" customHeight="1" x14ac:dyDescent="0.25">
      <c r="B44" s="45"/>
      <c r="C44" s="139"/>
      <c r="D44" s="118"/>
      <c r="E44" s="124"/>
      <c r="F44" s="44"/>
      <c r="G44" s="41"/>
    </row>
    <row r="45" spans="2:10" ht="12" customHeight="1" x14ac:dyDescent="0.25">
      <c r="B45" s="132" t="s">
        <v>231</v>
      </c>
      <c r="C45" s="141" t="s">
        <v>45</v>
      </c>
      <c r="D45" s="118" t="s">
        <v>234</v>
      </c>
      <c r="E45" s="124">
        <v>1</v>
      </c>
      <c r="F45" s="44"/>
      <c r="G45" s="41"/>
    </row>
    <row r="46" spans="2:10" ht="12" customHeight="1" x14ac:dyDescent="0.25">
      <c r="B46" s="45"/>
      <c r="C46" s="139"/>
      <c r="D46" s="118"/>
      <c r="E46" s="124"/>
      <c r="F46" s="44"/>
      <c r="G46" s="41"/>
    </row>
    <row r="47" spans="2:10" ht="12" customHeight="1" x14ac:dyDescent="0.3">
      <c r="B47" s="112">
        <v>3.2</v>
      </c>
      <c r="C47" s="140" t="s">
        <v>382</v>
      </c>
      <c r="D47" s="119"/>
      <c r="E47" s="124"/>
      <c r="F47" s="44"/>
      <c r="G47" s="41"/>
    </row>
    <row r="48" spans="2:10" ht="12" customHeight="1" x14ac:dyDescent="0.25">
      <c r="B48" s="45"/>
      <c r="C48" s="140" t="s">
        <v>387</v>
      </c>
      <c r="D48" s="119"/>
      <c r="E48" s="124"/>
      <c r="F48" s="44"/>
      <c r="G48" s="41"/>
    </row>
    <row r="49" spans="2:7" ht="12" customHeight="1" x14ac:dyDescent="0.25">
      <c r="B49" s="45"/>
      <c r="C49" s="139"/>
      <c r="D49" s="119"/>
      <c r="E49" s="124"/>
      <c r="F49" s="44"/>
      <c r="G49" s="41"/>
    </row>
    <row r="50" spans="2:7" ht="12" customHeight="1" x14ac:dyDescent="0.25">
      <c r="B50" s="132" t="s">
        <v>100</v>
      </c>
      <c r="C50" s="141" t="s">
        <v>42</v>
      </c>
      <c r="D50" s="119" t="s">
        <v>7</v>
      </c>
      <c r="E50" s="124">
        <f>168*2</f>
        <v>336</v>
      </c>
      <c r="F50" s="44"/>
      <c r="G50" s="41"/>
    </row>
    <row r="51" spans="2:7" ht="12" customHeight="1" x14ac:dyDescent="0.25">
      <c r="B51" s="45"/>
      <c r="C51" s="139"/>
      <c r="D51" s="118"/>
      <c r="E51" s="125"/>
      <c r="F51" s="44"/>
      <c r="G51" s="41"/>
    </row>
    <row r="52" spans="2:7" ht="12" customHeight="1" x14ac:dyDescent="0.25">
      <c r="B52" s="132" t="s">
        <v>101</v>
      </c>
      <c r="C52" s="141" t="s">
        <v>31</v>
      </c>
      <c r="D52" s="119" t="s">
        <v>7</v>
      </c>
      <c r="E52" s="124">
        <f>28568</f>
        <v>28568</v>
      </c>
      <c r="F52" s="44"/>
      <c r="G52" s="41"/>
    </row>
    <row r="53" spans="2:7" ht="12" customHeight="1" x14ac:dyDescent="0.25">
      <c r="B53" s="45"/>
      <c r="C53" s="139"/>
      <c r="D53" s="118"/>
      <c r="E53" s="124"/>
      <c r="F53" s="44"/>
      <c r="G53" s="41"/>
    </row>
    <row r="54" spans="2:7" ht="12" customHeight="1" x14ac:dyDescent="0.25">
      <c r="B54" s="132" t="s">
        <v>102</v>
      </c>
      <c r="C54" s="141" t="s">
        <v>32</v>
      </c>
      <c r="D54" s="119" t="s">
        <v>7</v>
      </c>
      <c r="E54" s="124">
        <f>2568</f>
        <v>2568</v>
      </c>
      <c r="F54" s="44"/>
      <c r="G54" s="41"/>
    </row>
    <row r="55" spans="2:7" ht="12" customHeight="1" x14ac:dyDescent="0.25">
      <c r="B55" s="45"/>
      <c r="C55" s="139"/>
      <c r="D55" s="119"/>
      <c r="E55" s="124"/>
      <c r="F55" s="44"/>
      <c r="G55" s="41"/>
    </row>
    <row r="56" spans="2:7" ht="12" customHeight="1" x14ac:dyDescent="0.25">
      <c r="B56" s="132" t="s">
        <v>103</v>
      </c>
      <c r="C56" s="141" t="s">
        <v>33</v>
      </c>
      <c r="D56" s="119" t="s">
        <v>7</v>
      </c>
      <c r="E56" s="124">
        <f>9136</f>
        <v>9136</v>
      </c>
      <c r="F56" s="44"/>
      <c r="G56" s="41"/>
    </row>
    <row r="57" spans="2:7" ht="12" customHeight="1" x14ac:dyDescent="0.25">
      <c r="B57" s="45"/>
      <c r="C57" s="139"/>
      <c r="D57" s="119"/>
      <c r="E57" s="124"/>
      <c r="F57" s="44"/>
      <c r="G57" s="41"/>
    </row>
    <row r="58" spans="2:7" ht="12" customHeight="1" x14ac:dyDescent="0.25">
      <c r="B58" s="132" t="s">
        <v>104</v>
      </c>
      <c r="C58" s="141" t="s">
        <v>34</v>
      </c>
      <c r="D58" s="119" t="s">
        <v>7</v>
      </c>
      <c r="E58" s="124">
        <v>2220</v>
      </c>
      <c r="F58" s="44"/>
      <c r="G58" s="41"/>
    </row>
    <row r="59" spans="2:7" ht="12" customHeight="1" x14ac:dyDescent="0.25">
      <c r="B59" s="45"/>
      <c r="C59" s="139"/>
      <c r="D59" s="119"/>
      <c r="E59" s="124"/>
      <c r="F59" s="44"/>
      <c r="G59" s="41"/>
    </row>
    <row r="60" spans="2:7" ht="12" customHeight="1" x14ac:dyDescent="0.25">
      <c r="B60" s="132" t="s">
        <v>105</v>
      </c>
      <c r="C60" s="141" t="s">
        <v>35</v>
      </c>
      <c r="D60" s="119" t="s">
        <v>7</v>
      </c>
      <c r="E60" s="124">
        <v>4842</v>
      </c>
      <c r="F60" s="44"/>
      <c r="G60" s="41"/>
    </row>
    <row r="61" spans="2:7" ht="12" customHeight="1" x14ac:dyDescent="0.25">
      <c r="B61" s="45"/>
      <c r="C61" s="139"/>
      <c r="D61" s="119"/>
      <c r="E61" s="124"/>
      <c r="F61" s="44"/>
      <c r="G61" s="41"/>
    </row>
    <row r="62" spans="2:7" ht="12" customHeight="1" x14ac:dyDescent="0.25">
      <c r="B62" s="132" t="s">
        <v>106</v>
      </c>
      <c r="C62" s="141" t="s">
        <v>36</v>
      </c>
      <c r="D62" s="119" t="s">
        <v>7</v>
      </c>
      <c r="E62" s="124">
        <v>48</v>
      </c>
      <c r="F62" s="44"/>
      <c r="G62" s="41"/>
    </row>
    <row r="63" spans="2:7" ht="12" customHeight="1" x14ac:dyDescent="0.25">
      <c r="B63" s="45"/>
      <c r="C63" s="139"/>
      <c r="D63" s="118"/>
      <c r="E63" s="124"/>
      <c r="F63" s="44"/>
      <c r="G63" s="41"/>
    </row>
    <row r="64" spans="2:7" ht="12" customHeight="1" x14ac:dyDescent="0.25">
      <c r="B64" s="132" t="s">
        <v>107</v>
      </c>
      <c r="C64" s="141" t="s">
        <v>38</v>
      </c>
      <c r="D64" s="119" t="s">
        <v>7</v>
      </c>
      <c r="E64" s="124">
        <v>32</v>
      </c>
      <c r="F64" s="44"/>
      <c r="G64" s="41"/>
    </row>
    <row r="65" spans="2:8" ht="12" customHeight="1" x14ac:dyDescent="0.25">
      <c r="B65" s="45"/>
      <c r="C65" s="139"/>
      <c r="D65" s="118"/>
      <c r="E65" s="124"/>
      <c r="F65" s="44"/>
      <c r="G65" s="41"/>
    </row>
    <row r="66" spans="2:8" ht="12" customHeight="1" x14ac:dyDescent="0.25">
      <c r="B66" s="132" t="s">
        <v>108</v>
      </c>
      <c r="C66" s="141" t="s">
        <v>37</v>
      </c>
      <c r="D66" s="119" t="s">
        <v>7</v>
      </c>
      <c r="E66" s="124">
        <v>104</v>
      </c>
      <c r="F66" s="44"/>
      <c r="G66" s="41"/>
    </row>
    <row r="67" spans="2:8" ht="13" x14ac:dyDescent="0.25">
      <c r="B67" s="132"/>
      <c r="C67" s="140"/>
      <c r="D67" s="118"/>
      <c r="E67" s="124"/>
      <c r="F67" s="44"/>
      <c r="G67" s="41"/>
    </row>
    <row r="68" spans="2:8" ht="13" x14ac:dyDescent="0.25">
      <c r="B68" s="183"/>
      <c r="C68" s="207"/>
      <c r="D68" s="190"/>
      <c r="E68" s="186"/>
      <c r="F68" s="187"/>
      <c r="G68" s="173"/>
    </row>
    <row r="69" spans="2:8" ht="13" x14ac:dyDescent="0.3">
      <c r="B69" s="179"/>
      <c r="C69" s="138" t="s">
        <v>227</v>
      </c>
      <c r="D69" s="118"/>
      <c r="E69" s="124"/>
      <c r="F69" s="44"/>
      <c r="G69" s="180"/>
    </row>
    <row r="70" spans="2:8" x14ac:dyDescent="0.25">
      <c r="B70" s="188"/>
      <c r="C70" s="189"/>
      <c r="D70" s="120"/>
      <c r="E70" s="126"/>
      <c r="F70" s="52"/>
      <c r="G70" s="182"/>
    </row>
    <row r="71" spans="2:8" x14ac:dyDescent="0.25">
      <c r="B71" s="208"/>
      <c r="C71" s="141"/>
      <c r="D71" s="190"/>
      <c r="E71" s="186"/>
      <c r="F71" s="187"/>
      <c r="G71" s="173"/>
    </row>
    <row r="72" spans="2:8" ht="13" x14ac:dyDescent="0.3">
      <c r="B72" s="199"/>
      <c r="C72" s="138" t="s">
        <v>425</v>
      </c>
      <c r="D72" s="142"/>
      <c r="E72" s="243"/>
      <c r="F72" s="39"/>
      <c r="G72" s="44"/>
      <c r="H72" s="244"/>
    </row>
    <row r="73" spans="2:8" ht="12" customHeight="1" x14ac:dyDescent="0.25">
      <c r="B73" s="209"/>
      <c r="C73" s="210"/>
      <c r="D73" s="120"/>
      <c r="E73" s="126"/>
      <c r="F73" s="52"/>
      <c r="G73" s="182"/>
    </row>
    <row r="74" spans="2:8" ht="12" customHeight="1" x14ac:dyDescent="0.25">
      <c r="B74" s="132"/>
      <c r="C74" s="141"/>
      <c r="D74" s="119"/>
      <c r="E74" s="124"/>
      <c r="F74" s="44"/>
      <c r="G74" s="41"/>
    </row>
    <row r="75" spans="2:8" ht="12" customHeight="1" x14ac:dyDescent="0.25">
      <c r="B75" s="132"/>
      <c r="C75" s="139"/>
      <c r="D75" s="118"/>
      <c r="E75" s="125"/>
      <c r="F75" s="44"/>
      <c r="G75" s="41"/>
    </row>
    <row r="76" spans="2:8" ht="12" customHeight="1" x14ac:dyDescent="0.25">
      <c r="B76" s="132" t="s">
        <v>109</v>
      </c>
      <c r="C76" s="141" t="s">
        <v>39</v>
      </c>
      <c r="D76" s="119" t="s">
        <v>7</v>
      </c>
      <c r="E76" s="124">
        <v>28</v>
      </c>
      <c r="F76" s="44"/>
      <c r="G76" s="41"/>
    </row>
    <row r="77" spans="2:8" ht="12" customHeight="1" x14ac:dyDescent="0.25">
      <c r="B77" s="132"/>
      <c r="C77" s="139"/>
      <c r="D77" s="119"/>
      <c r="E77" s="124"/>
      <c r="F77" s="44"/>
      <c r="G77" s="41"/>
    </row>
    <row r="78" spans="2:8" ht="12" customHeight="1" x14ac:dyDescent="0.25">
      <c r="B78" s="132" t="s">
        <v>110</v>
      </c>
      <c r="C78" s="141" t="s">
        <v>40</v>
      </c>
      <c r="D78" s="119" t="s">
        <v>7</v>
      </c>
      <c r="E78" s="124">
        <v>132</v>
      </c>
      <c r="F78" s="44"/>
      <c r="G78" s="41"/>
    </row>
    <row r="79" spans="2:8" ht="12" customHeight="1" x14ac:dyDescent="0.25">
      <c r="B79" s="45"/>
      <c r="C79" s="139"/>
      <c r="D79" s="119"/>
      <c r="E79" s="124"/>
      <c r="F79" s="44"/>
      <c r="G79" s="41"/>
    </row>
    <row r="80" spans="2:8" ht="12" customHeight="1" x14ac:dyDescent="0.25">
      <c r="B80" s="132" t="s">
        <v>111</v>
      </c>
      <c r="C80" s="141" t="s">
        <v>41</v>
      </c>
      <c r="D80" s="119" t="s">
        <v>7</v>
      </c>
      <c r="E80" s="124">
        <f>768</f>
        <v>768</v>
      </c>
      <c r="F80" s="44"/>
      <c r="G80" s="41"/>
    </row>
    <row r="81" spans="2:7" ht="12" customHeight="1" x14ac:dyDescent="0.25">
      <c r="B81" s="132"/>
      <c r="C81" s="139"/>
      <c r="D81" s="118"/>
      <c r="E81" s="125"/>
      <c r="F81" s="44"/>
      <c r="G81" s="41"/>
    </row>
    <row r="82" spans="2:7" ht="12" customHeight="1" x14ac:dyDescent="0.3">
      <c r="B82" s="132"/>
      <c r="C82" s="143" t="s">
        <v>118</v>
      </c>
      <c r="D82" s="119"/>
      <c r="E82" s="124"/>
      <c r="F82" s="44"/>
      <c r="G82" s="41"/>
    </row>
    <row r="83" spans="2:7" ht="12" customHeight="1" x14ac:dyDescent="0.25">
      <c r="B83" s="132"/>
      <c r="C83" s="139"/>
      <c r="D83" s="119"/>
      <c r="E83" s="124"/>
      <c r="F83" s="44"/>
      <c r="G83" s="41"/>
    </row>
    <row r="84" spans="2:7" ht="12" customHeight="1" x14ac:dyDescent="0.25">
      <c r="B84" s="132" t="s">
        <v>232</v>
      </c>
      <c r="C84" s="141" t="s">
        <v>44</v>
      </c>
      <c r="D84" s="118" t="s">
        <v>234</v>
      </c>
      <c r="E84" s="124">
        <v>1</v>
      </c>
      <c r="F84" s="44"/>
      <c r="G84" s="41"/>
    </row>
    <row r="85" spans="2:7" ht="12" customHeight="1" x14ac:dyDescent="0.25">
      <c r="B85" s="132"/>
      <c r="C85" s="139"/>
      <c r="D85" s="118"/>
      <c r="E85" s="124"/>
      <c r="F85" s="44"/>
      <c r="G85" s="41"/>
    </row>
    <row r="86" spans="2:7" ht="12" customHeight="1" x14ac:dyDescent="0.25">
      <c r="B86" s="132" t="s">
        <v>233</v>
      </c>
      <c r="C86" s="141" t="s">
        <v>45</v>
      </c>
      <c r="D86" s="118" t="s">
        <v>234</v>
      </c>
      <c r="E86" s="124">
        <v>1</v>
      </c>
      <c r="F86" s="44"/>
      <c r="G86" s="41"/>
    </row>
    <row r="87" spans="2:7" ht="12" customHeight="1" x14ac:dyDescent="0.25">
      <c r="B87" s="132"/>
      <c r="C87" s="141"/>
      <c r="D87" s="119"/>
      <c r="E87" s="124"/>
      <c r="F87" s="44"/>
      <c r="G87" s="41"/>
    </row>
    <row r="88" spans="2:7" ht="12" customHeight="1" x14ac:dyDescent="0.25">
      <c r="B88" s="45"/>
      <c r="C88" s="139"/>
      <c r="D88" s="119"/>
      <c r="E88" s="124"/>
      <c r="F88" s="44"/>
      <c r="G88" s="41"/>
    </row>
    <row r="89" spans="2:7" ht="12" customHeight="1" x14ac:dyDescent="0.3">
      <c r="B89" s="112">
        <v>3.3</v>
      </c>
      <c r="C89" s="140" t="s">
        <v>383</v>
      </c>
      <c r="D89" s="119"/>
      <c r="E89" s="124"/>
      <c r="F89" s="44"/>
      <c r="G89" s="41"/>
    </row>
    <row r="90" spans="2:7" ht="12" customHeight="1" x14ac:dyDescent="0.25">
      <c r="B90" s="132"/>
      <c r="C90" s="140" t="s">
        <v>386</v>
      </c>
      <c r="D90" s="119"/>
      <c r="E90" s="124"/>
      <c r="F90" s="44"/>
      <c r="G90" s="41"/>
    </row>
    <row r="91" spans="2:7" ht="12" customHeight="1" x14ac:dyDescent="0.25">
      <c r="B91" s="45"/>
      <c r="C91" s="141"/>
      <c r="D91" s="119"/>
      <c r="E91" s="124"/>
      <c r="F91" s="44"/>
      <c r="G91" s="41"/>
    </row>
    <row r="92" spans="2:7" ht="12" customHeight="1" x14ac:dyDescent="0.25">
      <c r="B92" s="132" t="s">
        <v>68</v>
      </c>
      <c r="C92" s="141" t="s">
        <v>113</v>
      </c>
      <c r="D92" s="119" t="s">
        <v>7</v>
      </c>
      <c r="E92" s="124">
        <f>188</f>
        <v>188</v>
      </c>
      <c r="F92" s="44"/>
      <c r="G92" s="41"/>
    </row>
    <row r="93" spans="2:7" ht="12" customHeight="1" x14ac:dyDescent="0.25">
      <c r="B93" s="45"/>
      <c r="C93" s="139"/>
      <c r="D93" s="118"/>
      <c r="E93" s="125"/>
      <c r="F93" s="44"/>
      <c r="G93" s="41"/>
    </row>
    <row r="94" spans="2:7" ht="12" customHeight="1" x14ac:dyDescent="0.25">
      <c r="B94" s="132" t="s">
        <v>69</v>
      </c>
      <c r="C94" s="141" t="s">
        <v>31</v>
      </c>
      <c r="D94" s="119" t="s">
        <v>7</v>
      </c>
      <c r="E94" s="124">
        <v>2216</v>
      </c>
      <c r="F94" s="44"/>
      <c r="G94" s="41"/>
    </row>
    <row r="95" spans="2:7" ht="12" customHeight="1" x14ac:dyDescent="0.25">
      <c r="B95" s="45"/>
      <c r="C95" s="139"/>
      <c r="D95" s="118"/>
      <c r="E95" s="124"/>
      <c r="F95" s="44"/>
      <c r="G95" s="41"/>
    </row>
    <row r="96" spans="2:7" ht="12" customHeight="1" x14ac:dyDescent="0.25">
      <c r="B96" s="132" t="s">
        <v>70</v>
      </c>
      <c r="C96" s="141" t="s">
        <v>32</v>
      </c>
      <c r="D96" s="119" t="s">
        <v>7</v>
      </c>
      <c r="E96" s="124">
        <v>323</v>
      </c>
      <c r="F96" s="44"/>
      <c r="G96" s="41"/>
    </row>
    <row r="97" spans="2:7" ht="12" customHeight="1" x14ac:dyDescent="0.25">
      <c r="B97" s="42"/>
      <c r="C97" s="139"/>
      <c r="D97" s="119"/>
      <c r="E97" s="124"/>
      <c r="F97" s="44"/>
      <c r="G97" s="41"/>
    </row>
    <row r="98" spans="2:7" ht="12" customHeight="1" x14ac:dyDescent="0.25">
      <c r="B98" s="132" t="s">
        <v>71</v>
      </c>
      <c r="C98" s="141" t="s">
        <v>114</v>
      </c>
      <c r="D98" s="119" t="s">
        <v>7</v>
      </c>
      <c r="E98" s="124">
        <v>684</v>
      </c>
      <c r="F98" s="44"/>
      <c r="G98" s="41"/>
    </row>
    <row r="99" spans="2:7" x14ac:dyDescent="0.25">
      <c r="B99" s="45"/>
      <c r="C99" s="141"/>
      <c r="D99" s="119"/>
      <c r="E99" s="124"/>
      <c r="F99" s="44"/>
      <c r="G99" s="41"/>
    </row>
    <row r="100" spans="2:7" ht="12" customHeight="1" x14ac:dyDescent="0.25">
      <c r="B100" s="132" t="s">
        <v>72</v>
      </c>
      <c r="C100" s="141" t="s">
        <v>115</v>
      </c>
      <c r="D100" s="119" t="s">
        <v>7</v>
      </c>
      <c r="E100" s="124">
        <v>28</v>
      </c>
      <c r="F100" s="44"/>
      <c r="G100" s="41"/>
    </row>
    <row r="101" spans="2:7" ht="12" customHeight="1" x14ac:dyDescent="0.25">
      <c r="B101" s="45"/>
      <c r="C101" s="139"/>
      <c r="D101" s="119"/>
      <c r="E101" s="124"/>
      <c r="F101" s="44"/>
      <c r="G101" s="41"/>
    </row>
    <row r="102" spans="2:7" ht="12" customHeight="1" x14ac:dyDescent="0.25">
      <c r="B102" s="132" t="s">
        <v>73</v>
      </c>
      <c r="C102" s="141" t="s">
        <v>35</v>
      </c>
      <c r="D102" s="119" t="s">
        <v>7</v>
      </c>
      <c r="E102" s="124">
        <f>548</f>
        <v>548</v>
      </c>
      <c r="F102" s="44"/>
      <c r="G102" s="41"/>
    </row>
    <row r="103" spans="2:7" ht="12" customHeight="1" x14ac:dyDescent="0.25">
      <c r="B103" s="42"/>
      <c r="C103" s="139"/>
      <c r="D103" s="119"/>
      <c r="E103" s="124"/>
      <c r="F103" s="44"/>
      <c r="G103" s="41"/>
    </row>
    <row r="104" spans="2:7" ht="12" customHeight="1" x14ac:dyDescent="0.25">
      <c r="B104" s="132" t="s">
        <v>74</v>
      </c>
      <c r="C104" s="141" t="s">
        <v>116</v>
      </c>
      <c r="D104" s="119" t="s">
        <v>7</v>
      </c>
      <c r="E104" s="124">
        <v>16</v>
      </c>
      <c r="F104" s="44"/>
      <c r="G104" s="41"/>
    </row>
    <row r="105" spans="2:7" ht="12" customHeight="1" x14ac:dyDescent="0.25">
      <c r="B105" s="45"/>
      <c r="C105" s="139"/>
      <c r="D105" s="118"/>
      <c r="E105" s="124"/>
      <c r="F105" s="44"/>
      <c r="G105" s="41"/>
    </row>
    <row r="106" spans="2:7" ht="12" customHeight="1" x14ac:dyDescent="0.25">
      <c r="B106" s="132" t="s">
        <v>75</v>
      </c>
      <c r="C106" s="141" t="s">
        <v>41</v>
      </c>
      <c r="D106" s="119" t="s">
        <v>7</v>
      </c>
      <c r="E106" s="124">
        <f>376</f>
        <v>376</v>
      </c>
      <c r="F106" s="44"/>
      <c r="G106" s="41"/>
    </row>
    <row r="107" spans="2:7" ht="12" customHeight="1" x14ac:dyDescent="0.25">
      <c r="B107" s="45"/>
      <c r="C107" s="139"/>
      <c r="D107" s="118"/>
      <c r="E107" s="125"/>
      <c r="F107" s="44"/>
      <c r="G107" s="41"/>
    </row>
    <row r="108" spans="2:7" ht="12" customHeight="1" x14ac:dyDescent="0.3">
      <c r="B108" s="132"/>
      <c r="C108" s="143" t="s">
        <v>118</v>
      </c>
      <c r="D108" s="118"/>
      <c r="E108" s="124"/>
      <c r="F108" s="44"/>
      <c r="G108" s="41"/>
    </row>
    <row r="109" spans="2:7" ht="12" customHeight="1" x14ac:dyDescent="0.3">
      <c r="B109" s="42"/>
      <c r="C109" s="138"/>
      <c r="D109" s="118"/>
      <c r="E109" s="124"/>
      <c r="F109" s="44"/>
      <c r="G109" s="41"/>
    </row>
    <row r="110" spans="2:7" ht="12" customHeight="1" x14ac:dyDescent="0.25">
      <c r="B110" s="132" t="s">
        <v>76</v>
      </c>
      <c r="C110" s="141" t="s">
        <v>44</v>
      </c>
      <c r="D110" s="118" t="s">
        <v>234</v>
      </c>
      <c r="E110" s="124">
        <v>1</v>
      </c>
      <c r="F110" s="44"/>
      <c r="G110" s="41"/>
    </row>
    <row r="111" spans="2:7" ht="12" customHeight="1" x14ac:dyDescent="0.25">
      <c r="B111" s="42"/>
      <c r="C111" s="139"/>
      <c r="D111" s="118"/>
      <c r="E111" s="124"/>
      <c r="F111" s="44"/>
      <c r="G111" s="41"/>
    </row>
    <row r="112" spans="2:7" ht="12" customHeight="1" x14ac:dyDescent="0.25">
      <c r="B112" s="132" t="s">
        <v>77</v>
      </c>
      <c r="C112" s="141" t="s">
        <v>45</v>
      </c>
      <c r="D112" s="118" t="s">
        <v>234</v>
      </c>
      <c r="E112" s="124">
        <v>1</v>
      </c>
      <c r="F112" s="44"/>
      <c r="G112" s="41"/>
    </row>
    <row r="113" spans="2:7" ht="12" customHeight="1" x14ac:dyDescent="0.25">
      <c r="B113" s="45"/>
      <c r="C113" s="139"/>
      <c r="D113" s="118"/>
      <c r="E113" s="124"/>
      <c r="F113" s="44"/>
      <c r="G113" s="41"/>
    </row>
    <row r="114" spans="2:7" ht="12" customHeight="1" x14ac:dyDescent="0.3">
      <c r="B114" s="112">
        <v>3.4</v>
      </c>
      <c r="C114" s="140" t="s">
        <v>229</v>
      </c>
      <c r="D114" s="118"/>
      <c r="E114" s="124"/>
      <c r="F114" s="44"/>
      <c r="G114" s="41"/>
    </row>
    <row r="115" spans="2:7" ht="12" customHeight="1" x14ac:dyDescent="0.25">
      <c r="B115" s="132"/>
      <c r="C115" s="140" t="s">
        <v>385</v>
      </c>
      <c r="D115" s="118"/>
      <c r="E115" s="124"/>
      <c r="F115" s="44"/>
      <c r="G115" s="41"/>
    </row>
    <row r="116" spans="2:7" ht="12" customHeight="1" x14ac:dyDescent="0.25">
      <c r="B116" s="132"/>
      <c r="C116" s="139"/>
      <c r="D116" s="118"/>
      <c r="E116" s="124"/>
      <c r="F116" s="44"/>
      <c r="G116" s="41"/>
    </row>
    <row r="117" spans="2:7" ht="13" x14ac:dyDescent="0.25">
      <c r="B117" s="132"/>
      <c r="C117" s="142" t="s">
        <v>127</v>
      </c>
      <c r="D117" s="118"/>
      <c r="E117" s="124"/>
      <c r="F117" s="44"/>
      <c r="G117" s="41"/>
    </row>
    <row r="118" spans="2:7" x14ac:dyDescent="0.25">
      <c r="B118" s="132" t="s">
        <v>345</v>
      </c>
      <c r="C118" s="141" t="s">
        <v>128</v>
      </c>
      <c r="D118" s="118"/>
      <c r="E118" s="124"/>
      <c r="F118" s="44"/>
      <c r="G118" s="41"/>
    </row>
    <row r="119" spans="2:7" ht="25" x14ac:dyDescent="0.25">
      <c r="B119" s="132"/>
      <c r="C119" s="171" t="s">
        <v>129</v>
      </c>
      <c r="D119" s="118" t="s">
        <v>7</v>
      </c>
      <c r="E119" s="124">
        <v>4</v>
      </c>
      <c r="F119" s="44"/>
      <c r="G119" s="41"/>
    </row>
    <row r="120" spans="2:7" x14ac:dyDescent="0.25">
      <c r="B120" s="132"/>
      <c r="C120" s="141"/>
      <c r="D120" s="118"/>
      <c r="E120" s="125"/>
      <c r="F120" s="44"/>
      <c r="G120" s="41"/>
    </row>
    <row r="121" spans="2:7" x14ac:dyDescent="0.25">
      <c r="B121" s="132" t="s">
        <v>346</v>
      </c>
      <c r="C121" s="141" t="s">
        <v>130</v>
      </c>
      <c r="D121" s="118"/>
      <c r="E121" s="124"/>
      <c r="F121" s="44"/>
      <c r="G121" s="41"/>
    </row>
    <row r="122" spans="2:7" ht="37.5" x14ac:dyDescent="0.25">
      <c r="B122" s="233"/>
      <c r="C122" s="171" t="s">
        <v>131</v>
      </c>
      <c r="D122" s="118" t="s">
        <v>7</v>
      </c>
      <c r="E122" s="124">
        <v>4</v>
      </c>
      <c r="F122" s="44"/>
      <c r="G122" s="41"/>
    </row>
    <row r="123" spans="2:7" ht="12" customHeight="1" x14ac:dyDescent="0.25">
      <c r="B123" s="233"/>
      <c r="C123" s="171"/>
      <c r="D123" s="118"/>
      <c r="E123" s="124"/>
      <c r="F123" s="44"/>
      <c r="G123" s="41"/>
    </row>
    <row r="124" spans="2:7" ht="12" customHeight="1" x14ac:dyDescent="0.25">
      <c r="B124" s="233"/>
      <c r="C124" s="139"/>
      <c r="D124" s="118"/>
      <c r="E124" s="124"/>
      <c r="F124" s="44"/>
      <c r="G124" s="41"/>
    </row>
    <row r="125" spans="2:7" ht="12" customHeight="1" x14ac:dyDescent="0.3">
      <c r="B125" s="233"/>
      <c r="C125" s="138" t="s">
        <v>227</v>
      </c>
      <c r="D125" s="118"/>
      <c r="E125" s="124"/>
      <c r="F125" s="44"/>
      <c r="G125" s="41"/>
    </row>
    <row r="126" spans="2:7" ht="12" customHeight="1" x14ac:dyDescent="0.25">
      <c r="B126" s="233"/>
      <c r="C126" s="189"/>
      <c r="D126" s="118"/>
      <c r="E126" s="124"/>
      <c r="F126" s="44"/>
      <c r="G126" s="41"/>
    </row>
    <row r="127" spans="2:7" ht="12" customHeight="1" x14ac:dyDescent="0.25">
      <c r="B127" s="233"/>
      <c r="C127" s="141"/>
      <c r="D127" s="190"/>
      <c r="E127" s="186"/>
      <c r="F127" s="187"/>
      <c r="G127" s="173"/>
    </row>
    <row r="128" spans="2:7" ht="12" customHeight="1" x14ac:dyDescent="0.3">
      <c r="B128" s="233"/>
      <c r="C128" s="138" t="s">
        <v>407</v>
      </c>
      <c r="D128" s="118"/>
      <c r="E128" s="124"/>
      <c r="F128" s="44"/>
      <c r="G128" s="180"/>
    </row>
    <row r="129" spans="2:7" ht="12" customHeight="1" x14ac:dyDescent="0.25">
      <c r="B129" s="233"/>
      <c r="C129" s="174"/>
      <c r="D129" s="120"/>
      <c r="E129" s="126"/>
      <c r="F129" s="52"/>
      <c r="G129" s="182"/>
    </row>
    <row r="130" spans="2:7" x14ac:dyDescent="0.25">
      <c r="B130" s="233"/>
      <c r="C130" s="139"/>
      <c r="D130" s="118"/>
      <c r="E130" s="124"/>
      <c r="F130" s="44"/>
      <c r="G130" s="41"/>
    </row>
    <row r="131" spans="2:7" ht="13" x14ac:dyDescent="0.3">
      <c r="B131" s="233"/>
      <c r="C131" s="138" t="s">
        <v>132</v>
      </c>
      <c r="D131" s="118"/>
      <c r="E131" s="125"/>
      <c r="F131" s="44"/>
      <c r="G131" s="41"/>
    </row>
    <row r="132" spans="2:7" x14ac:dyDescent="0.25">
      <c r="B132" s="132" t="s">
        <v>374</v>
      </c>
      <c r="C132" s="141" t="s">
        <v>133</v>
      </c>
      <c r="D132" s="118"/>
      <c r="E132" s="124"/>
      <c r="F132" s="44"/>
      <c r="G132" s="41"/>
    </row>
    <row r="133" spans="2:7" ht="37.5" x14ac:dyDescent="0.25">
      <c r="B133" s="132"/>
      <c r="C133" s="171" t="s">
        <v>134</v>
      </c>
      <c r="D133" s="118" t="s">
        <v>7</v>
      </c>
      <c r="E133" s="124">
        <v>4</v>
      </c>
      <c r="F133" s="44"/>
      <c r="G133" s="41"/>
    </row>
    <row r="134" spans="2:7" x14ac:dyDescent="0.25">
      <c r="B134" s="132"/>
      <c r="C134" s="141"/>
      <c r="D134" s="118"/>
      <c r="E134" s="125"/>
      <c r="F134" s="44"/>
      <c r="G134" s="41"/>
    </row>
    <row r="135" spans="2:7" x14ac:dyDescent="0.25">
      <c r="B135" s="132" t="s">
        <v>347</v>
      </c>
      <c r="C135" s="141" t="s">
        <v>135</v>
      </c>
      <c r="D135" s="118"/>
      <c r="E135" s="124"/>
      <c r="F135" s="44"/>
      <c r="G135" s="41"/>
    </row>
    <row r="136" spans="2:7" ht="25" x14ac:dyDescent="0.25">
      <c r="B136" s="132"/>
      <c r="C136" s="171" t="s">
        <v>136</v>
      </c>
      <c r="D136" s="118" t="s">
        <v>7</v>
      </c>
      <c r="E136" s="124">
        <v>4</v>
      </c>
      <c r="F136" s="44"/>
      <c r="G136" s="41"/>
    </row>
    <row r="137" spans="2:7" x14ac:dyDescent="0.25">
      <c r="B137" s="132"/>
      <c r="C137" s="141"/>
      <c r="D137" s="118"/>
      <c r="E137" s="125"/>
      <c r="F137" s="44"/>
      <c r="G137" s="41"/>
    </row>
    <row r="138" spans="2:7" ht="13" x14ac:dyDescent="0.3">
      <c r="B138" s="132"/>
      <c r="C138" s="138" t="s">
        <v>137</v>
      </c>
      <c r="D138" s="118"/>
      <c r="E138" s="125"/>
      <c r="F138" s="44"/>
      <c r="G138" s="41"/>
    </row>
    <row r="139" spans="2:7" x14ac:dyDescent="0.25">
      <c r="B139" s="132" t="s">
        <v>348</v>
      </c>
      <c r="C139" s="141" t="s">
        <v>138</v>
      </c>
      <c r="D139" s="118"/>
      <c r="E139" s="124"/>
      <c r="F139" s="44"/>
      <c r="G139" s="41"/>
    </row>
    <row r="140" spans="2:7" ht="37.5" x14ac:dyDescent="0.25">
      <c r="B140" s="132"/>
      <c r="C140" s="171" t="s">
        <v>139</v>
      </c>
      <c r="D140" s="118" t="s">
        <v>7</v>
      </c>
      <c r="E140" s="124">
        <v>4</v>
      </c>
      <c r="F140" s="44"/>
      <c r="G140" s="41"/>
    </row>
    <row r="141" spans="2:7" x14ac:dyDescent="0.25">
      <c r="B141" s="132"/>
      <c r="C141" s="141"/>
      <c r="D141" s="118"/>
      <c r="E141" s="125"/>
      <c r="F141" s="44"/>
      <c r="G141" s="41"/>
    </row>
    <row r="142" spans="2:7" x14ac:dyDescent="0.25">
      <c r="B142" s="132" t="s">
        <v>349</v>
      </c>
      <c r="C142" s="141" t="s">
        <v>140</v>
      </c>
      <c r="D142" s="118"/>
      <c r="E142" s="124"/>
      <c r="F142" s="44"/>
      <c r="G142" s="41"/>
    </row>
    <row r="143" spans="2:7" ht="37.5" x14ac:dyDescent="0.25">
      <c r="B143" s="132"/>
      <c r="C143" s="171" t="s">
        <v>141</v>
      </c>
      <c r="D143" s="118" t="s">
        <v>7</v>
      </c>
      <c r="E143" s="124">
        <v>4</v>
      </c>
      <c r="F143" s="44"/>
      <c r="G143" s="41"/>
    </row>
    <row r="144" spans="2:7" x14ac:dyDescent="0.25">
      <c r="B144" s="132"/>
      <c r="C144" s="141"/>
      <c r="D144" s="118"/>
      <c r="E144" s="125"/>
      <c r="F144" s="44"/>
      <c r="G144" s="41"/>
    </row>
    <row r="145" spans="2:7" x14ac:dyDescent="0.25">
      <c r="B145" s="132" t="s">
        <v>350</v>
      </c>
      <c r="C145" s="141" t="s">
        <v>142</v>
      </c>
      <c r="D145" s="118"/>
      <c r="E145" s="124"/>
      <c r="F145" s="44"/>
      <c r="G145" s="41"/>
    </row>
    <row r="146" spans="2:7" ht="37.5" x14ac:dyDescent="0.25">
      <c r="B146" s="132"/>
      <c r="C146" s="171" t="s">
        <v>143</v>
      </c>
      <c r="D146" s="118" t="s">
        <v>7</v>
      </c>
      <c r="E146" s="124">
        <v>4</v>
      </c>
      <c r="F146" s="44"/>
      <c r="G146" s="41"/>
    </row>
    <row r="147" spans="2:7" x14ac:dyDescent="0.25">
      <c r="B147" s="132"/>
      <c r="C147" s="141"/>
      <c r="D147" s="118"/>
      <c r="E147" s="125"/>
      <c r="F147" s="44"/>
      <c r="G147" s="41"/>
    </row>
    <row r="148" spans="2:7" ht="13" x14ac:dyDescent="0.3">
      <c r="B148" s="233"/>
      <c r="C148" s="138" t="s">
        <v>144</v>
      </c>
      <c r="D148" s="118"/>
      <c r="E148" s="125"/>
      <c r="F148" s="44"/>
      <c r="G148" s="41"/>
    </row>
    <row r="149" spans="2:7" x14ac:dyDescent="0.25">
      <c r="B149" s="132" t="s">
        <v>351</v>
      </c>
      <c r="C149" s="141" t="s">
        <v>145</v>
      </c>
      <c r="D149" s="118"/>
      <c r="E149" s="125"/>
      <c r="F149" s="44"/>
      <c r="G149" s="41"/>
    </row>
    <row r="150" spans="2:7" ht="37.5" x14ac:dyDescent="0.25">
      <c r="B150" s="132"/>
      <c r="C150" s="171" t="s">
        <v>146</v>
      </c>
      <c r="D150" s="118" t="s">
        <v>7</v>
      </c>
      <c r="E150" s="124">
        <v>4</v>
      </c>
      <c r="F150" s="44"/>
      <c r="G150" s="41"/>
    </row>
    <row r="151" spans="2:7" x14ac:dyDescent="0.25">
      <c r="B151" s="132"/>
      <c r="C151" s="141"/>
      <c r="D151" s="118"/>
      <c r="E151" s="125"/>
      <c r="F151" s="44"/>
      <c r="G151" s="41"/>
    </row>
    <row r="152" spans="2:7" x14ac:dyDescent="0.25">
      <c r="B152" s="132" t="s">
        <v>352</v>
      </c>
      <c r="C152" s="141" t="s">
        <v>147</v>
      </c>
      <c r="D152" s="118"/>
      <c r="E152" s="125"/>
      <c r="F152" s="44"/>
      <c r="G152" s="41"/>
    </row>
    <row r="153" spans="2:7" ht="37.5" x14ac:dyDescent="0.25">
      <c r="B153" s="132"/>
      <c r="C153" s="171" t="s">
        <v>148</v>
      </c>
      <c r="D153" s="118" t="s">
        <v>7</v>
      </c>
      <c r="E153" s="124">
        <v>4</v>
      </c>
      <c r="F153" s="44"/>
      <c r="G153" s="41"/>
    </row>
    <row r="154" spans="2:7" x14ac:dyDescent="0.25">
      <c r="B154" s="177"/>
      <c r="C154" s="141"/>
      <c r="D154" s="118"/>
      <c r="E154" s="125"/>
      <c r="F154" s="44"/>
      <c r="G154" s="41"/>
    </row>
    <row r="155" spans="2:7" x14ac:dyDescent="0.25">
      <c r="B155" s="132" t="s">
        <v>353</v>
      </c>
      <c r="C155" s="141" t="s">
        <v>149</v>
      </c>
      <c r="D155" s="118"/>
      <c r="E155" s="125"/>
      <c r="F155" s="44"/>
      <c r="G155" s="41"/>
    </row>
    <row r="156" spans="2:7" ht="37.5" x14ac:dyDescent="0.25">
      <c r="B156" s="132"/>
      <c r="C156" s="171" t="s">
        <v>150</v>
      </c>
      <c r="D156" s="118" t="s">
        <v>7</v>
      </c>
      <c r="E156" s="124">
        <v>4</v>
      </c>
      <c r="F156" s="44"/>
      <c r="G156" s="41"/>
    </row>
    <row r="157" spans="2:7" x14ac:dyDescent="0.25">
      <c r="B157" s="132"/>
      <c r="C157" s="139"/>
      <c r="D157" s="118"/>
      <c r="E157" s="125"/>
      <c r="F157" s="44"/>
      <c r="G157" s="41"/>
    </row>
    <row r="158" spans="2:7" ht="13" x14ac:dyDescent="0.3">
      <c r="B158" s="132"/>
      <c r="C158" s="138" t="s">
        <v>151</v>
      </c>
      <c r="D158" s="118"/>
      <c r="E158" s="125"/>
      <c r="F158" s="44"/>
      <c r="G158" s="41"/>
    </row>
    <row r="159" spans="2:7" x14ac:dyDescent="0.25">
      <c r="B159" s="132" t="s">
        <v>354</v>
      </c>
      <c r="C159" s="141" t="s">
        <v>152</v>
      </c>
      <c r="D159" s="118"/>
      <c r="E159" s="125"/>
      <c r="F159" s="44"/>
      <c r="G159" s="41"/>
    </row>
    <row r="160" spans="2:7" ht="37.5" x14ac:dyDescent="0.25">
      <c r="B160" s="132"/>
      <c r="C160" s="171" t="s">
        <v>153</v>
      </c>
      <c r="D160" s="118" t="s">
        <v>7</v>
      </c>
      <c r="E160" s="124">
        <v>4</v>
      </c>
      <c r="F160" s="44"/>
      <c r="G160" s="41"/>
    </row>
    <row r="161" spans="2:7" x14ac:dyDescent="0.25">
      <c r="B161" s="132"/>
      <c r="C161" s="141"/>
      <c r="D161" s="118"/>
      <c r="E161" s="125"/>
      <c r="F161" s="44"/>
      <c r="G161" s="41"/>
    </row>
    <row r="162" spans="2:7" ht="13" x14ac:dyDescent="0.3">
      <c r="B162" s="132"/>
      <c r="C162" s="138" t="s">
        <v>154</v>
      </c>
      <c r="D162" s="118"/>
      <c r="E162" s="125"/>
      <c r="F162" s="44"/>
      <c r="G162" s="41"/>
    </row>
    <row r="163" spans="2:7" x14ac:dyDescent="0.25">
      <c r="B163" s="132" t="s">
        <v>362</v>
      </c>
      <c r="C163" s="141" t="s">
        <v>155</v>
      </c>
      <c r="D163" s="118"/>
      <c r="E163" s="125"/>
      <c r="F163" s="44"/>
      <c r="G163" s="41"/>
    </row>
    <row r="164" spans="2:7" ht="37.5" x14ac:dyDescent="0.25">
      <c r="B164" s="132"/>
      <c r="C164" s="171" t="s">
        <v>156</v>
      </c>
      <c r="D164" s="118" t="s">
        <v>7</v>
      </c>
      <c r="E164" s="124">
        <v>4</v>
      </c>
      <c r="F164" s="44"/>
      <c r="G164" s="41"/>
    </row>
    <row r="165" spans="2:7" x14ac:dyDescent="0.25">
      <c r="B165" s="132"/>
      <c r="C165" s="141"/>
      <c r="D165" s="118"/>
      <c r="E165" s="125"/>
      <c r="F165" s="44"/>
      <c r="G165" s="41"/>
    </row>
    <row r="166" spans="2:7" x14ac:dyDescent="0.25">
      <c r="B166" s="132" t="s">
        <v>355</v>
      </c>
      <c r="C166" s="141" t="s">
        <v>157</v>
      </c>
      <c r="D166" s="118"/>
      <c r="E166" s="125"/>
      <c r="F166" s="44"/>
      <c r="G166" s="41"/>
    </row>
    <row r="167" spans="2:7" ht="37.5" x14ac:dyDescent="0.25">
      <c r="B167" s="132"/>
      <c r="C167" s="171" t="s">
        <v>158</v>
      </c>
      <c r="D167" s="118" t="s">
        <v>7</v>
      </c>
      <c r="E167" s="124">
        <v>4</v>
      </c>
      <c r="F167" s="44"/>
      <c r="G167" s="41"/>
    </row>
    <row r="168" spans="2:7" x14ac:dyDescent="0.25">
      <c r="B168" s="132"/>
      <c r="C168" s="141"/>
      <c r="D168" s="118"/>
      <c r="E168" s="125"/>
      <c r="F168" s="44"/>
      <c r="G168" s="41"/>
    </row>
    <row r="169" spans="2:7" x14ac:dyDescent="0.25">
      <c r="B169" s="132" t="s">
        <v>356</v>
      </c>
      <c r="C169" s="141" t="s">
        <v>159</v>
      </c>
      <c r="D169" s="118"/>
      <c r="E169" s="125"/>
      <c r="F169" s="44"/>
      <c r="G169" s="41"/>
    </row>
    <row r="170" spans="2:7" ht="37.5" x14ac:dyDescent="0.25">
      <c r="B170" s="132"/>
      <c r="C170" s="171" t="s">
        <v>160</v>
      </c>
      <c r="D170" s="118" t="s">
        <v>7</v>
      </c>
      <c r="E170" s="124">
        <v>4</v>
      </c>
      <c r="F170" s="44"/>
      <c r="G170" s="41"/>
    </row>
    <row r="171" spans="2:7" x14ac:dyDescent="0.25">
      <c r="B171" s="132"/>
      <c r="C171" s="139"/>
      <c r="D171" s="118"/>
      <c r="E171" s="125"/>
      <c r="F171" s="44"/>
      <c r="G171" s="41"/>
    </row>
    <row r="172" spans="2:7" ht="13" x14ac:dyDescent="0.3">
      <c r="B172" s="132"/>
      <c r="C172" s="138"/>
      <c r="D172" s="118"/>
      <c r="E172" s="125"/>
      <c r="F172" s="44"/>
      <c r="G172" s="41"/>
    </row>
    <row r="173" spans="2:7" x14ac:dyDescent="0.25">
      <c r="B173" s="233"/>
      <c r="C173" s="141"/>
      <c r="D173" s="118"/>
      <c r="E173" s="125"/>
      <c r="F173" s="44"/>
      <c r="G173" s="41"/>
    </row>
    <row r="174" spans="2:7" ht="12" customHeight="1" x14ac:dyDescent="0.25">
      <c r="B174" s="233"/>
      <c r="C174" s="43"/>
      <c r="D174" s="118"/>
      <c r="E174" s="124"/>
      <c r="F174" s="44"/>
      <c r="G174" s="41"/>
    </row>
    <row r="175" spans="2:7" ht="12" customHeight="1" x14ac:dyDescent="0.3">
      <c r="B175" s="233"/>
      <c r="C175" s="138" t="s">
        <v>227</v>
      </c>
      <c r="D175" s="118"/>
      <c r="E175" s="124"/>
      <c r="F175" s="212"/>
      <c r="G175" s="146"/>
    </row>
    <row r="176" spans="2:7" ht="11.4" customHeight="1" x14ac:dyDescent="0.3">
      <c r="B176" s="233"/>
      <c r="C176" s="189"/>
      <c r="D176" s="120"/>
      <c r="E176" s="126"/>
      <c r="F176" s="213"/>
      <c r="G176" s="148"/>
    </row>
    <row r="177" spans="2:7" x14ac:dyDescent="0.25">
      <c r="B177" s="233"/>
      <c r="C177" s="141"/>
      <c r="D177" s="190"/>
      <c r="E177" s="186"/>
      <c r="F177" s="187"/>
      <c r="G177" s="173"/>
    </row>
    <row r="178" spans="2:7" ht="13" x14ac:dyDescent="0.3">
      <c r="B178" s="233"/>
      <c r="C178" s="138" t="s">
        <v>407</v>
      </c>
      <c r="D178" s="118"/>
      <c r="E178" s="124"/>
      <c r="F178" s="44"/>
      <c r="G178" s="180"/>
    </row>
    <row r="179" spans="2:7" x14ac:dyDescent="0.25">
      <c r="B179" s="233"/>
      <c r="C179" s="174"/>
      <c r="D179" s="120"/>
      <c r="E179" s="126"/>
      <c r="F179" s="52"/>
      <c r="G179" s="182"/>
    </row>
    <row r="180" spans="2:7" x14ac:dyDescent="0.25">
      <c r="B180" s="233"/>
      <c r="C180" s="139"/>
      <c r="D180" s="118"/>
      <c r="E180" s="124"/>
      <c r="F180" s="44"/>
      <c r="G180" s="178"/>
    </row>
    <row r="181" spans="2:7" ht="13" x14ac:dyDescent="0.3">
      <c r="B181" s="233"/>
      <c r="C181" s="138" t="s">
        <v>161</v>
      </c>
      <c r="D181" s="118"/>
      <c r="E181" s="125"/>
      <c r="F181" s="44"/>
      <c r="G181" s="41"/>
    </row>
    <row r="182" spans="2:7" x14ac:dyDescent="0.25">
      <c r="B182" s="132" t="s">
        <v>357</v>
      </c>
      <c r="C182" s="141" t="s">
        <v>162</v>
      </c>
      <c r="D182" s="118"/>
      <c r="E182" s="125"/>
      <c r="F182" s="44"/>
      <c r="G182" s="41"/>
    </row>
    <row r="183" spans="2:7" ht="37.5" x14ac:dyDescent="0.25">
      <c r="B183" s="132"/>
      <c r="C183" s="171" t="s">
        <v>163</v>
      </c>
      <c r="D183" s="118" t="s">
        <v>7</v>
      </c>
      <c r="E183" s="124">
        <v>4</v>
      </c>
      <c r="F183" s="44"/>
      <c r="G183" s="41"/>
    </row>
    <row r="184" spans="2:7" x14ac:dyDescent="0.25">
      <c r="B184" s="132"/>
      <c r="C184" s="141"/>
      <c r="D184" s="118"/>
      <c r="E184" s="125"/>
      <c r="F184" s="44"/>
      <c r="G184" s="41"/>
    </row>
    <row r="185" spans="2:7" x14ac:dyDescent="0.25">
      <c r="B185" s="132" t="s">
        <v>358</v>
      </c>
      <c r="C185" s="141" t="s">
        <v>164</v>
      </c>
      <c r="D185" s="118"/>
      <c r="E185" s="125"/>
      <c r="F185" s="44"/>
      <c r="G185" s="41"/>
    </row>
    <row r="186" spans="2:7" ht="25" x14ac:dyDescent="0.25">
      <c r="B186" s="132"/>
      <c r="C186" s="171" t="s">
        <v>165</v>
      </c>
      <c r="D186" s="118" t="s">
        <v>7</v>
      </c>
      <c r="E186" s="124">
        <v>4</v>
      </c>
      <c r="F186" s="44"/>
      <c r="G186" s="41"/>
    </row>
    <row r="187" spans="2:7" x14ac:dyDescent="0.25">
      <c r="B187" s="132"/>
      <c r="C187" s="141" t="s">
        <v>166</v>
      </c>
      <c r="D187" s="118"/>
      <c r="E187" s="125"/>
      <c r="F187" s="44"/>
      <c r="G187" s="41"/>
    </row>
    <row r="188" spans="2:7" x14ac:dyDescent="0.25">
      <c r="B188" s="132"/>
      <c r="C188" s="141" t="s">
        <v>167</v>
      </c>
      <c r="D188" s="118"/>
      <c r="E188" s="125"/>
      <c r="F188" s="44"/>
      <c r="G188" s="41"/>
    </row>
    <row r="189" spans="2:7" x14ac:dyDescent="0.25">
      <c r="B189" s="132"/>
      <c r="C189" s="141" t="s">
        <v>168</v>
      </c>
      <c r="D189" s="118"/>
      <c r="E189" s="125"/>
      <c r="F189" s="44"/>
      <c r="G189" s="41"/>
    </row>
    <row r="190" spans="2:7" x14ac:dyDescent="0.25">
      <c r="B190" s="132"/>
      <c r="C190" s="141" t="s">
        <v>169</v>
      </c>
      <c r="D190" s="118"/>
      <c r="E190" s="125"/>
      <c r="F190" s="44"/>
      <c r="G190" s="41"/>
    </row>
    <row r="191" spans="2:7" x14ac:dyDescent="0.25">
      <c r="B191" s="132"/>
      <c r="C191" s="141" t="s">
        <v>170</v>
      </c>
      <c r="D191" s="118"/>
      <c r="E191" s="125"/>
      <c r="F191" s="44"/>
      <c r="G191" s="41"/>
    </row>
    <row r="192" spans="2:7" x14ac:dyDescent="0.25">
      <c r="B192" s="132"/>
      <c r="C192" s="141" t="s">
        <v>171</v>
      </c>
      <c r="D192" s="118"/>
      <c r="E192" s="125"/>
      <c r="F192" s="44"/>
      <c r="G192" s="41"/>
    </row>
    <row r="193" spans="2:7" x14ac:dyDescent="0.25">
      <c r="B193" s="132"/>
      <c r="C193" s="141" t="s">
        <v>172</v>
      </c>
      <c r="D193" s="118"/>
      <c r="E193" s="125"/>
      <c r="F193" s="44"/>
      <c r="G193" s="41"/>
    </row>
    <row r="194" spans="2:7" x14ac:dyDescent="0.25">
      <c r="B194" s="132"/>
      <c r="C194" s="141" t="s">
        <v>173</v>
      </c>
      <c r="D194" s="118"/>
      <c r="E194" s="125"/>
      <c r="F194" s="44"/>
      <c r="G194" s="41"/>
    </row>
    <row r="195" spans="2:7" x14ac:dyDescent="0.25">
      <c r="B195" s="132"/>
      <c r="C195" s="141"/>
      <c r="D195" s="118"/>
      <c r="E195" s="125"/>
      <c r="F195" s="44"/>
      <c r="G195" s="41"/>
    </row>
    <row r="196" spans="2:7" x14ac:dyDescent="0.25">
      <c r="B196" s="132" t="s">
        <v>359</v>
      </c>
      <c r="C196" s="141" t="s">
        <v>174</v>
      </c>
      <c r="D196" s="118"/>
      <c r="E196" s="125"/>
      <c r="F196" s="44"/>
      <c r="G196" s="41"/>
    </row>
    <row r="197" spans="2:7" ht="37.5" x14ac:dyDescent="0.25">
      <c r="B197" s="132"/>
      <c r="C197" s="171" t="s">
        <v>175</v>
      </c>
      <c r="D197" s="118" t="s">
        <v>7</v>
      </c>
      <c r="E197" s="124">
        <v>4</v>
      </c>
      <c r="F197" s="44"/>
      <c r="G197" s="41"/>
    </row>
    <row r="198" spans="2:7" x14ac:dyDescent="0.25">
      <c r="B198" s="132"/>
      <c r="C198" s="141"/>
      <c r="D198" s="118"/>
      <c r="E198" s="125"/>
      <c r="F198" s="44"/>
      <c r="G198" s="41"/>
    </row>
    <row r="199" spans="2:7" x14ac:dyDescent="0.25">
      <c r="B199" s="132" t="s">
        <v>360</v>
      </c>
      <c r="C199" s="141" t="s">
        <v>176</v>
      </c>
      <c r="D199" s="118"/>
      <c r="E199" s="125"/>
      <c r="F199" s="44"/>
      <c r="G199" s="41"/>
    </row>
    <row r="200" spans="2:7" ht="37.5" x14ac:dyDescent="0.25">
      <c r="B200" s="132"/>
      <c r="C200" s="171" t="s">
        <v>175</v>
      </c>
      <c r="D200" s="118" t="s">
        <v>7</v>
      </c>
      <c r="E200" s="124">
        <v>4</v>
      </c>
      <c r="F200" s="44"/>
      <c r="G200" s="41"/>
    </row>
    <row r="201" spans="2:7" x14ac:dyDescent="0.25">
      <c r="B201" s="132"/>
      <c r="C201" s="139"/>
      <c r="D201" s="118"/>
      <c r="E201" s="124"/>
      <c r="F201" s="44"/>
      <c r="G201" s="41"/>
    </row>
    <row r="202" spans="2:7" ht="13" x14ac:dyDescent="0.3">
      <c r="B202" s="132"/>
      <c r="C202" s="138"/>
      <c r="D202" s="118"/>
      <c r="E202" s="125"/>
      <c r="F202" s="44"/>
      <c r="G202" s="41"/>
    </row>
    <row r="203" spans="2:7" ht="13" x14ac:dyDescent="0.3">
      <c r="B203" s="132"/>
      <c r="C203" s="138" t="s">
        <v>185</v>
      </c>
      <c r="D203" s="118"/>
      <c r="E203" s="125"/>
      <c r="F203" s="44"/>
      <c r="G203" s="41"/>
    </row>
    <row r="204" spans="2:7" x14ac:dyDescent="0.25">
      <c r="B204" s="132" t="s">
        <v>361</v>
      </c>
      <c r="C204" s="141" t="s">
        <v>186</v>
      </c>
      <c r="D204" s="118"/>
      <c r="E204" s="125"/>
      <c r="F204" s="44"/>
      <c r="G204" s="41"/>
    </row>
    <row r="205" spans="2:7" ht="25" x14ac:dyDescent="0.25">
      <c r="B205" s="132"/>
      <c r="C205" s="171" t="s">
        <v>187</v>
      </c>
      <c r="D205" s="118" t="s">
        <v>7</v>
      </c>
      <c r="E205" s="124">
        <v>4</v>
      </c>
      <c r="F205" s="44"/>
      <c r="G205" s="41"/>
    </row>
    <row r="206" spans="2:7" x14ac:dyDescent="0.25">
      <c r="B206" s="132"/>
      <c r="C206" s="139"/>
      <c r="D206" s="118"/>
      <c r="E206" s="124"/>
      <c r="F206" s="44"/>
      <c r="G206" s="41"/>
    </row>
    <row r="207" spans="2:7" ht="13" x14ac:dyDescent="0.3">
      <c r="B207" s="132"/>
      <c r="C207" s="138" t="s">
        <v>177</v>
      </c>
      <c r="D207" s="118"/>
      <c r="E207" s="125"/>
      <c r="F207" s="44"/>
      <c r="G207" s="41"/>
    </row>
    <row r="208" spans="2:7" x14ac:dyDescent="0.25">
      <c r="B208" s="132" t="s">
        <v>363</v>
      </c>
      <c r="C208" s="141" t="s">
        <v>178</v>
      </c>
      <c r="D208" s="118"/>
      <c r="E208" s="125"/>
      <c r="F208" s="44"/>
      <c r="G208" s="41"/>
    </row>
    <row r="209" spans="2:7" ht="37.5" x14ac:dyDescent="0.25">
      <c r="B209" s="132"/>
      <c r="C209" s="169" t="s">
        <v>179</v>
      </c>
      <c r="D209" s="118" t="s">
        <v>7</v>
      </c>
      <c r="E209" s="124">
        <v>4</v>
      </c>
      <c r="F209" s="44"/>
      <c r="G209" s="41"/>
    </row>
    <row r="210" spans="2:7" x14ac:dyDescent="0.25">
      <c r="B210" s="233"/>
      <c r="C210" s="165"/>
      <c r="D210" s="118"/>
      <c r="E210" s="125"/>
      <c r="F210" s="44"/>
      <c r="G210" s="41"/>
    </row>
    <row r="211" spans="2:7" ht="13" x14ac:dyDescent="0.3">
      <c r="B211" s="233"/>
      <c r="C211" s="37" t="s">
        <v>180</v>
      </c>
      <c r="D211" s="118"/>
      <c r="E211" s="125"/>
      <c r="F211" s="44"/>
      <c r="G211" s="41"/>
    </row>
    <row r="212" spans="2:7" x14ac:dyDescent="0.25">
      <c r="B212" s="132" t="s">
        <v>219</v>
      </c>
      <c r="C212" s="165" t="s">
        <v>181</v>
      </c>
      <c r="D212" s="118"/>
      <c r="E212" s="125"/>
      <c r="F212" s="44"/>
      <c r="G212" s="41"/>
    </row>
    <row r="213" spans="2:7" ht="37.5" x14ac:dyDescent="0.25">
      <c r="B213" s="132"/>
      <c r="C213" s="169" t="s">
        <v>182</v>
      </c>
      <c r="D213" s="118" t="s">
        <v>7</v>
      </c>
      <c r="E213" s="124">
        <v>4</v>
      </c>
      <c r="F213" s="44"/>
      <c r="G213" s="41"/>
    </row>
    <row r="214" spans="2:7" x14ac:dyDescent="0.25">
      <c r="B214" s="132"/>
      <c r="C214" s="165"/>
      <c r="D214" s="118"/>
      <c r="E214" s="125"/>
      <c r="F214" s="44"/>
      <c r="G214" s="41"/>
    </row>
    <row r="215" spans="2:7" x14ac:dyDescent="0.25">
      <c r="B215" s="132" t="s">
        <v>364</v>
      </c>
      <c r="C215" s="165" t="s">
        <v>183</v>
      </c>
      <c r="D215" s="118"/>
      <c r="E215" s="125"/>
      <c r="F215" s="44"/>
      <c r="G215" s="41"/>
    </row>
    <row r="216" spans="2:7" ht="37.5" x14ac:dyDescent="0.25">
      <c r="B216" s="132"/>
      <c r="C216" s="169" t="s">
        <v>184</v>
      </c>
      <c r="D216" s="118" t="s">
        <v>7</v>
      </c>
      <c r="E216" s="124">
        <v>4</v>
      </c>
      <c r="F216" s="44"/>
      <c r="G216" s="41"/>
    </row>
    <row r="217" spans="2:7" x14ac:dyDescent="0.25">
      <c r="B217" s="132"/>
      <c r="C217" s="165"/>
      <c r="D217" s="118"/>
      <c r="E217" s="125"/>
      <c r="F217" s="44"/>
      <c r="G217" s="41"/>
    </row>
    <row r="218" spans="2:7" ht="13" x14ac:dyDescent="0.3">
      <c r="B218" s="132"/>
      <c r="C218" s="138" t="s">
        <v>185</v>
      </c>
      <c r="D218" s="118"/>
      <c r="E218" s="125"/>
      <c r="F218" s="44"/>
      <c r="G218" s="41"/>
    </row>
    <row r="219" spans="2:7" x14ac:dyDescent="0.25">
      <c r="B219" s="132" t="s">
        <v>365</v>
      </c>
      <c r="C219" s="141" t="s">
        <v>186</v>
      </c>
      <c r="D219" s="118"/>
      <c r="E219" s="125"/>
      <c r="F219" s="44"/>
      <c r="G219" s="41"/>
    </row>
    <row r="220" spans="2:7" ht="25" x14ac:dyDescent="0.25">
      <c r="B220" s="132"/>
      <c r="C220" s="171" t="s">
        <v>187</v>
      </c>
      <c r="D220" s="118" t="s">
        <v>7</v>
      </c>
      <c r="E220" s="124">
        <v>4</v>
      </c>
      <c r="F220" s="44"/>
      <c r="G220" s="41"/>
    </row>
    <row r="221" spans="2:7" x14ac:dyDescent="0.25">
      <c r="B221" s="132"/>
      <c r="C221" s="139"/>
      <c r="D221" s="118"/>
      <c r="E221" s="125"/>
      <c r="F221" s="44"/>
      <c r="G221" s="41"/>
    </row>
    <row r="222" spans="2:7" x14ac:dyDescent="0.25">
      <c r="B222" s="132"/>
      <c r="C222" s="139"/>
      <c r="D222" s="118"/>
      <c r="E222" s="125"/>
      <c r="F222" s="44"/>
      <c r="G222" s="41"/>
    </row>
    <row r="223" spans="2:7" ht="13" x14ac:dyDescent="0.3">
      <c r="B223" s="132"/>
      <c r="C223" s="138" t="s">
        <v>188</v>
      </c>
      <c r="D223" s="118"/>
      <c r="E223" s="125"/>
      <c r="F223" s="44"/>
      <c r="G223" s="41"/>
    </row>
    <row r="224" spans="2:7" x14ac:dyDescent="0.25">
      <c r="B224" s="132" t="s">
        <v>366</v>
      </c>
      <c r="C224" s="141" t="s">
        <v>189</v>
      </c>
      <c r="D224" s="118"/>
      <c r="E224" s="125"/>
      <c r="F224" s="44"/>
      <c r="G224" s="41"/>
    </row>
    <row r="225" spans="2:7" ht="37.5" x14ac:dyDescent="0.25">
      <c r="B225" s="132"/>
      <c r="C225" s="171" t="s">
        <v>190</v>
      </c>
      <c r="D225" s="118" t="s">
        <v>7</v>
      </c>
      <c r="E225" s="124">
        <v>4</v>
      </c>
      <c r="F225" s="44"/>
      <c r="G225" s="41"/>
    </row>
    <row r="226" spans="2:7" x14ac:dyDescent="0.25">
      <c r="B226" s="233"/>
      <c r="C226" s="139"/>
      <c r="D226" s="118"/>
      <c r="E226" s="124"/>
      <c r="F226" s="44"/>
      <c r="G226" s="41"/>
    </row>
    <row r="227" spans="2:7" x14ac:dyDescent="0.25">
      <c r="B227" s="233"/>
      <c r="C227" s="141"/>
      <c r="D227" s="119"/>
      <c r="E227" s="153"/>
      <c r="F227" s="44"/>
      <c r="G227" s="41"/>
    </row>
    <row r="228" spans="2:7" x14ac:dyDescent="0.25">
      <c r="B228" s="233"/>
      <c r="C228" s="144"/>
      <c r="D228" s="120"/>
      <c r="E228" s="126"/>
      <c r="F228" s="52"/>
      <c r="G228" s="114"/>
    </row>
    <row r="229" spans="2:7" x14ac:dyDescent="0.25">
      <c r="B229" s="233"/>
      <c r="C229" s="43"/>
      <c r="D229" s="3"/>
      <c r="E229" s="127"/>
      <c r="F229" s="53"/>
      <c r="G229" s="41"/>
    </row>
    <row r="230" spans="2:7" ht="13" x14ac:dyDescent="0.3">
      <c r="B230" s="233"/>
      <c r="C230" s="138" t="s">
        <v>227</v>
      </c>
      <c r="D230" s="3"/>
      <c r="E230" s="127"/>
      <c r="F230" s="145"/>
      <c r="G230" s="146">
        <f>SUM(G175:G227)</f>
        <v>0</v>
      </c>
    </row>
    <row r="231" spans="2:7" ht="13" x14ac:dyDescent="0.3">
      <c r="B231" s="233"/>
      <c r="C231" s="189"/>
      <c r="D231" s="55"/>
      <c r="E231" s="128"/>
      <c r="F231" s="147"/>
      <c r="G231" s="148"/>
    </row>
    <row r="232" spans="2:7" x14ac:dyDescent="0.25">
      <c r="B232" s="233"/>
      <c r="C232" s="141"/>
      <c r="D232" s="190"/>
      <c r="E232" s="186"/>
      <c r="F232" s="187"/>
      <c r="G232" s="173"/>
    </row>
    <row r="233" spans="2:7" ht="13" x14ac:dyDescent="0.3">
      <c r="B233" s="233"/>
      <c r="C233" s="138" t="s">
        <v>407</v>
      </c>
      <c r="D233" s="118"/>
      <c r="E233" s="124"/>
      <c r="F233" s="44"/>
      <c r="G233" s="180"/>
    </row>
    <row r="234" spans="2:7" x14ac:dyDescent="0.25">
      <c r="B234" s="233"/>
      <c r="C234" s="174"/>
      <c r="D234" s="120"/>
      <c r="E234" s="126"/>
      <c r="F234" s="52"/>
      <c r="G234" s="182"/>
    </row>
    <row r="235" spans="2:7" x14ac:dyDescent="0.25">
      <c r="B235" s="233"/>
      <c r="C235" s="139"/>
      <c r="D235" s="118"/>
      <c r="E235" s="124"/>
      <c r="F235" s="44"/>
      <c r="G235" s="41"/>
    </row>
    <row r="236" spans="2:7" x14ac:dyDescent="0.25">
      <c r="B236" s="233"/>
      <c r="C236" s="141"/>
      <c r="D236" s="118"/>
      <c r="E236" s="125"/>
      <c r="F236" s="44"/>
      <c r="G236" s="41"/>
    </row>
    <row r="237" spans="2:7" x14ac:dyDescent="0.25">
      <c r="B237" s="132" t="s">
        <v>367</v>
      </c>
      <c r="C237" s="141" t="s">
        <v>191</v>
      </c>
      <c r="D237" s="118"/>
      <c r="E237" s="125"/>
      <c r="F237" s="44"/>
      <c r="G237" s="41"/>
    </row>
    <row r="238" spans="2:7" ht="37.5" x14ac:dyDescent="0.25">
      <c r="B238" s="132"/>
      <c r="C238" s="171" t="s">
        <v>192</v>
      </c>
      <c r="D238" s="118" t="s">
        <v>7</v>
      </c>
      <c r="E238" s="124">
        <v>4</v>
      </c>
      <c r="F238" s="44"/>
      <c r="G238" s="41"/>
    </row>
    <row r="239" spans="2:7" x14ac:dyDescent="0.25">
      <c r="B239" s="132"/>
      <c r="C239" s="141"/>
      <c r="D239" s="118"/>
      <c r="E239" s="125"/>
      <c r="F239" s="44"/>
      <c r="G239" s="41"/>
    </row>
    <row r="240" spans="2:7" x14ac:dyDescent="0.25">
      <c r="B240" s="132" t="s">
        <v>368</v>
      </c>
      <c r="C240" s="141" t="s">
        <v>193</v>
      </c>
      <c r="D240" s="118"/>
      <c r="E240" s="125"/>
      <c r="F240" s="44"/>
      <c r="G240" s="41"/>
    </row>
    <row r="241" spans="2:7" ht="37.5" x14ac:dyDescent="0.25">
      <c r="B241" s="132"/>
      <c r="C241" s="171" t="s">
        <v>194</v>
      </c>
      <c r="D241" s="118" t="s">
        <v>7</v>
      </c>
      <c r="E241" s="124">
        <v>4</v>
      </c>
      <c r="F241" s="44"/>
      <c r="G241" s="41"/>
    </row>
    <row r="242" spans="2:7" x14ac:dyDescent="0.25">
      <c r="B242" s="132"/>
      <c r="C242" s="141"/>
      <c r="D242" s="118"/>
      <c r="E242" s="125"/>
      <c r="F242" s="44"/>
      <c r="G242" s="41"/>
    </row>
    <row r="243" spans="2:7" ht="13" x14ac:dyDescent="0.3">
      <c r="B243" s="132"/>
      <c r="C243" s="138" t="s">
        <v>195</v>
      </c>
      <c r="D243" s="118"/>
      <c r="E243" s="125"/>
      <c r="F243" s="44"/>
      <c r="G243" s="41"/>
    </row>
    <row r="244" spans="2:7" x14ac:dyDescent="0.25">
      <c r="B244" s="132" t="s">
        <v>369</v>
      </c>
      <c r="C244" s="141" t="s">
        <v>147</v>
      </c>
      <c r="D244" s="118"/>
      <c r="E244" s="125"/>
      <c r="F244" s="44"/>
      <c r="G244" s="41"/>
    </row>
    <row r="245" spans="2:7" ht="25" x14ac:dyDescent="0.25">
      <c r="B245" s="132"/>
      <c r="C245" s="171" t="s">
        <v>196</v>
      </c>
      <c r="D245" s="118" t="s">
        <v>7</v>
      </c>
      <c r="E245" s="124">
        <v>4</v>
      </c>
      <c r="F245" s="44"/>
      <c r="G245" s="41"/>
    </row>
    <row r="246" spans="2:7" x14ac:dyDescent="0.25">
      <c r="B246" s="132"/>
      <c r="C246" s="141"/>
      <c r="D246" s="118"/>
      <c r="E246" s="125"/>
      <c r="F246" s="44"/>
      <c r="G246" s="41"/>
    </row>
    <row r="247" spans="2:7" x14ac:dyDescent="0.25">
      <c r="B247" s="132" t="s">
        <v>370</v>
      </c>
      <c r="C247" s="141" t="s">
        <v>149</v>
      </c>
      <c r="D247" s="118"/>
      <c r="E247" s="125"/>
      <c r="F247" s="44"/>
      <c r="G247" s="41"/>
    </row>
    <row r="248" spans="2:7" ht="25" x14ac:dyDescent="0.25">
      <c r="B248" s="132"/>
      <c r="C248" s="171" t="s">
        <v>197</v>
      </c>
      <c r="D248" s="118" t="s">
        <v>7</v>
      </c>
      <c r="E248" s="124">
        <v>4</v>
      </c>
      <c r="F248" s="44"/>
      <c r="G248" s="41"/>
    </row>
    <row r="249" spans="2:7" x14ac:dyDescent="0.25">
      <c r="B249" s="132"/>
      <c r="C249" s="141"/>
      <c r="D249" s="118"/>
      <c r="E249" s="125"/>
      <c r="F249" s="44"/>
      <c r="G249" s="41"/>
    </row>
    <row r="250" spans="2:7" x14ac:dyDescent="0.25">
      <c r="B250" s="132" t="s">
        <v>371</v>
      </c>
      <c r="C250" s="141" t="s">
        <v>198</v>
      </c>
      <c r="D250" s="118"/>
      <c r="E250" s="125"/>
      <c r="F250" s="44"/>
      <c r="G250" s="41"/>
    </row>
    <row r="251" spans="2:7" ht="37.5" x14ac:dyDescent="0.25">
      <c r="B251" s="132"/>
      <c r="C251" s="171" t="s">
        <v>199</v>
      </c>
      <c r="D251" s="118" t="s">
        <v>7</v>
      </c>
      <c r="E251" s="124">
        <v>4</v>
      </c>
      <c r="F251" s="44"/>
      <c r="G251" s="41"/>
    </row>
    <row r="252" spans="2:7" x14ac:dyDescent="0.25">
      <c r="B252" s="132"/>
      <c r="C252" s="141"/>
      <c r="D252" s="118"/>
      <c r="E252" s="124"/>
      <c r="F252" s="44"/>
      <c r="G252" s="41"/>
    </row>
    <row r="253" spans="2:7" ht="13" x14ac:dyDescent="0.3">
      <c r="B253" s="132"/>
      <c r="C253" s="143" t="s">
        <v>118</v>
      </c>
      <c r="D253" s="118"/>
      <c r="E253" s="124"/>
      <c r="F253" s="44"/>
      <c r="G253" s="41"/>
    </row>
    <row r="254" spans="2:7" x14ac:dyDescent="0.25">
      <c r="B254" s="132"/>
      <c r="C254" s="141"/>
      <c r="D254" s="118"/>
      <c r="E254" s="124"/>
      <c r="F254" s="44"/>
      <c r="G254" s="41"/>
    </row>
    <row r="255" spans="2:7" x14ac:dyDescent="0.25">
      <c r="B255" s="132" t="s">
        <v>372</v>
      </c>
      <c r="C255" s="141" t="s">
        <v>44</v>
      </c>
      <c r="D255" s="118" t="s">
        <v>234</v>
      </c>
      <c r="E255" s="124">
        <v>1</v>
      </c>
      <c r="F255" s="44"/>
      <c r="G255" s="41"/>
    </row>
    <row r="256" spans="2:7" x14ac:dyDescent="0.25">
      <c r="B256" s="132"/>
      <c r="C256" s="141"/>
      <c r="D256" s="118"/>
      <c r="E256" s="124"/>
      <c r="F256" s="44"/>
      <c r="G256" s="41"/>
    </row>
    <row r="257" spans="2:7" x14ac:dyDescent="0.25">
      <c r="B257" s="132" t="s">
        <v>373</v>
      </c>
      <c r="C257" s="141" t="s">
        <v>45</v>
      </c>
      <c r="D257" s="118" t="s">
        <v>234</v>
      </c>
      <c r="E257" s="124">
        <v>1</v>
      </c>
      <c r="F257" s="44"/>
      <c r="G257" s="41"/>
    </row>
    <row r="258" spans="2:7" x14ac:dyDescent="0.25">
      <c r="B258" s="132"/>
      <c r="C258" s="139"/>
      <c r="D258" s="118"/>
      <c r="E258" s="125"/>
      <c r="F258" s="44"/>
      <c r="G258" s="41"/>
    </row>
    <row r="259" spans="2:7" x14ac:dyDescent="0.25">
      <c r="B259" s="132"/>
      <c r="C259" s="139"/>
      <c r="D259" s="118"/>
      <c r="E259" s="125"/>
      <c r="F259" s="44"/>
      <c r="G259" s="41"/>
    </row>
    <row r="260" spans="2:7" x14ac:dyDescent="0.25">
      <c r="B260" s="233"/>
      <c r="C260" s="139"/>
      <c r="D260" s="118"/>
      <c r="E260" s="125"/>
      <c r="F260" s="44"/>
      <c r="G260" s="41"/>
    </row>
    <row r="261" spans="2:7" x14ac:dyDescent="0.25">
      <c r="B261" s="233"/>
      <c r="C261" s="139"/>
      <c r="D261" s="118"/>
      <c r="E261" s="125"/>
      <c r="F261" s="44"/>
      <c r="G261" s="41"/>
    </row>
    <row r="262" spans="2:7" x14ac:dyDescent="0.25">
      <c r="B262" s="233"/>
      <c r="C262" s="139"/>
      <c r="D262" s="118"/>
      <c r="E262" s="125"/>
      <c r="F262" s="44"/>
      <c r="G262" s="41"/>
    </row>
    <row r="263" spans="2:7" x14ac:dyDescent="0.25">
      <c r="B263" s="233"/>
      <c r="C263" s="139"/>
      <c r="D263" s="118"/>
      <c r="E263" s="125"/>
      <c r="F263" s="44"/>
      <c r="G263" s="41"/>
    </row>
    <row r="264" spans="2:7" x14ac:dyDescent="0.25">
      <c r="B264" s="233"/>
      <c r="C264" s="139"/>
      <c r="D264" s="118"/>
      <c r="E264" s="125"/>
      <c r="F264" s="44"/>
      <c r="G264" s="41"/>
    </row>
    <row r="265" spans="2:7" x14ac:dyDescent="0.25">
      <c r="B265" s="45"/>
      <c r="C265" s="139"/>
      <c r="D265" s="118"/>
      <c r="E265" s="125"/>
      <c r="F265" s="44"/>
      <c r="G265" s="41"/>
    </row>
    <row r="266" spans="2:7" x14ac:dyDescent="0.25">
      <c r="B266" s="45"/>
      <c r="C266" s="139"/>
      <c r="D266" s="118"/>
      <c r="E266" s="125"/>
      <c r="F266" s="44"/>
      <c r="G266" s="41"/>
    </row>
    <row r="267" spans="2:7" x14ac:dyDescent="0.25">
      <c r="B267" s="45"/>
      <c r="C267" s="139"/>
      <c r="D267" s="118"/>
      <c r="E267" s="125"/>
      <c r="F267" s="44"/>
      <c r="G267" s="41"/>
    </row>
    <row r="268" spans="2:7" x14ac:dyDescent="0.25">
      <c r="B268" s="45"/>
      <c r="C268" s="139"/>
      <c r="D268" s="118"/>
      <c r="E268" s="125"/>
      <c r="F268" s="44"/>
      <c r="G268" s="41"/>
    </row>
    <row r="269" spans="2:7" x14ac:dyDescent="0.25">
      <c r="B269" s="45"/>
      <c r="C269" s="139"/>
      <c r="D269" s="118"/>
      <c r="E269" s="125"/>
      <c r="F269" s="44"/>
      <c r="G269" s="41"/>
    </row>
    <row r="270" spans="2:7" x14ac:dyDescent="0.25">
      <c r="B270" s="45"/>
      <c r="C270" s="139"/>
      <c r="D270" s="118"/>
      <c r="E270" s="125"/>
      <c r="F270" s="44"/>
      <c r="G270" s="41"/>
    </row>
    <row r="271" spans="2:7" x14ac:dyDescent="0.25">
      <c r="B271" s="45"/>
      <c r="C271" s="139"/>
      <c r="D271" s="118"/>
      <c r="E271" s="125"/>
      <c r="F271" s="44"/>
      <c r="G271" s="41"/>
    </row>
    <row r="272" spans="2:7" x14ac:dyDescent="0.25">
      <c r="B272" s="45"/>
      <c r="C272" s="139"/>
      <c r="D272" s="118"/>
      <c r="E272" s="125"/>
      <c r="F272" s="44"/>
      <c r="G272" s="41"/>
    </row>
    <row r="273" spans="2:7" x14ac:dyDescent="0.25">
      <c r="B273" s="45"/>
      <c r="C273" s="139"/>
      <c r="D273" s="118"/>
      <c r="E273" s="125"/>
      <c r="F273" s="44"/>
      <c r="G273" s="41"/>
    </row>
    <row r="274" spans="2:7" x14ac:dyDescent="0.25">
      <c r="B274" s="45"/>
      <c r="C274" s="139"/>
      <c r="D274" s="118"/>
      <c r="E274" s="125"/>
      <c r="F274" s="44"/>
      <c r="G274" s="41"/>
    </row>
    <row r="275" spans="2:7" x14ac:dyDescent="0.25">
      <c r="B275" s="45"/>
      <c r="C275" s="139"/>
      <c r="D275" s="118"/>
      <c r="E275" s="125"/>
      <c r="F275" s="44"/>
      <c r="G275" s="41"/>
    </row>
    <row r="276" spans="2:7" x14ac:dyDescent="0.25">
      <c r="B276" s="45"/>
      <c r="C276" s="139"/>
      <c r="D276" s="118"/>
      <c r="E276" s="125"/>
      <c r="F276" s="44"/>
      <c r="G276" s="41"/>
    </row>
    <row r="277" spans="2:7" x14ac:dyDescent="0.25">
      <c r="B277" s="45"/>
      <c r="C277" s="139"/>
      <c r="D277" s="118"/>
      <c r="E277" s="125"/>
      <c r="F277" s="44"/>
      <c r="G277" s="41"/>
    </row>
    <row r="278" spans="2:7" x14ac:dyDescent="0.25">
      <c r="B278" s="45"/>
      <c r="C278" s="139"/>
      <c r="D278" s="118"/>
      <c r="E278" s="125"/>
      <c r="F278" s="44"/>
      <c r="G278" s="41"/>
    </row>
    <row r="279" spans="2:7" x14ac:dyDescent="0.25">
      <c r="B279" s="45"/>
      <c r="C279" s="139"/>
      <c r="D279" s="118"/>
      <c r="E279" s="125"/>
      <c r="F279" s="44"/>
      <c r="G279" s="41"/>
    </row>
    <row r="280" spans="2:7" x14ac:dyDescent="0.25">
      <c r="B280" s="132"/>
      <c r="C280" s="141"/>
      <c r="D280" s="118"/>
      <c r="E280" s="124"/>
      <c r="F280" s="44"/>
      <c r="G280" s="41"/>
    </row>
    <row r="281" spans="2:7" x14ac:dyDescent="0.25">
      <c r="B281" s="42"/>
      <c r="C281" s="139"/>
      <c r="D281" s="118"/>
      <c r="E281" s="124"/>
      <c r="F281" s="44"/>
      <c r="G281" s="41"/>
    </row>
    <row r="282" spans="2:7" x14ac:dyDescent="0.25">
      <c r="B282" s="132"/>
      <c r="C282" s="141"/>
      <c r="D282" s="118"/>
      <c r="E282" s="124"/>
      <c r="F282" s="44"/>
      <c r="G282" s="41"/>
    </row>
    <row r="283" spans="2:7" x14ac:dyDescent="0.25">
      <c r="B283" s="45"/>
      <c r="C283" s="139"/>
      <c r="D283" s="118"/>
      <c r="E283" s="124"/>
      <c r="F283" s="44"/>
      <c r="G283" s="41"/>
    </row>
    <row r="284" spans="2:7" x14ac:dyDescent="0.25">
      <c r="B284" s="45"/>
      <c r="C284" s="139"/>
      <c r="D284" s="118"/>
      <c r="E284" s="124"/>
      <c r="F284" s="44"/>
      <c r="G284" s="41"/>
    </row>
    <row r="285" spans="2:7" x14ac:dyDescent="0.25">
      <c r="B285" s="45"/>
      <c r="C285" s="139"/>
      <c r="D285" s="118"/>
      <c r="E285" s="124"/>
      <c r="F285" s="44"/>
      <c r="G285" s="41"/>
    </row>
    <row r="286" spans="2:7" x14ac:dyDescent="0.25">
      <c r="B286" s="45"/>
      <c r="C286" s="139"/>
      <c r="D286" s="118"/>
      <c r="E286" s="124"/>
      <c r="F286" s="44"/>
      <c r="G286" s="41"/>
    </row>
    <row r="287" spans="2:7" x14ac:dyDescent="0.25">
      <c r="B287" s="132"/>
      <c r="C287" s="141"/>
      <c r="D287" s="119"/>
      <c r="E287" s="124"/>
      <c r="F287" s="44"/>
      <c r="G287" s="41"/>
    </row>
    <row r="288" spans="2:7" x14ac:dyDescent="0.25">
      <c r="B288" s="132"/>
      <c r="C288" s="141"/>
      <c r="D288" s="119"/>
      <c r="E288" s="153"/>
      <c r="F288" s="44"/>
      <c r="G288" s="41"/>
    </row>
    <row r="289" spans="2:7" x14ac:dyDescent="0.25">
      <c r="B289" s="42"/>
      <c r="C289" s="144"/>
      <c r="D289" s="120"/>
      <c r="E289" s="126"/>
      <c r="F289" s="52"/>
      <c r="G289" s="114"/>
    </row>
    <row r="290" spans="2:7" x14ac:dyDescent="0.25">
      <c r="B290" s="45"/>
      <c r="C290" s="43"/>
      <c r="D290" s="3"/>
      <c r="E290" s="127"/>
      <c r="F290" s="53"/>
      <c r="G290" s="41"/>
    </row>
    <row r="291" spans="2:7" ht="13" x14ac:dyDescent="0.3">
      <c r="B291" s="176"/>
      <c r="C291" s="5" t="s">
        <v>410</v>
      </c>
      <c r="D291" s="3"/>
      <c r="E291" s="127"/>
      <c r="F291" s="145"/>
      <c r="G291" s="146"/>
    </row>
    <row r="292" spans="2:7" ht="13" x14ac:dyDescent="0.3">
      <c r="B292" s="50"/>
      <c r="C292" s="51"/>
      <c r="D292" s="55"/>
      <c r="E292" s="128"/>
      <c r="F292" s="147"/>
      <c r="G292" s="148"/>
    </row>
  </sheetData>
  <mergeCells count="2">
    <mergeCell ref="B3:G3"/>
    <mergeCell ref="E5:G5"/>
  </mergeCells>
  <pageMargins left="0.7" right="0.7" top="0.75" bottom="0.75" header="0.3" footer="0.3"/>
  <pageSetup paperSize="9" scale="80" orientation="portrait" r:id="rId1"/>
  <rowBreaks count="3" manualBreakCount="3">
    <brk id="70" min="1" max="6" man="1"/>
    <brk id="126" min="1" max="6" man="1"/>
    <brk id="176" min="1"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19FBE7-1109-48E0-8673-2561317F0FB2}">
  <dimension ref="B1:I56"/>
  <sheetViews>
    <sheetView view="pageBreakPreview" topLeftCell="A22" zoomScaleNormal="100" zoomScaleSheetLayoutView="100" workbookViewId="0">
      <selection activeCell="C49" sqref="C49"/>
    </sheetView>
  </sheetViews>
  <sheetFormatPr defaultColWidth="9.08984375" defaultRowHeight="12.5" x14ac:dyDescent="0.25"/>
  <cols>
    <col min="1" max="1" width="9.08984375" style="2"/>
    <col min="2" max="2" width="10.6328125" style="2" customWidth="1"/>
    <col min="3" max="3" width="50" style="2" customWidth="1"/>
    <col min="4" max="4" width="8.54296875" style="2" customWidth="1"/>
    <col min="5" max="5" width="10.54296875" style="3" customWidth="1"/>
    <col min="6" max="6" width="18.81640625" style="4" customWidth="1"/>
    <col min="7" max="7" width="14.453125" style="4" customWidth="1"/>
    <col min="8" max="8" width="15.6328125" style="2" customWidth="1"/>
    <col min="9" max="255" width="9.08984375" style="2"/>
    <col min="256" max="256" width="10.6328125" style="2" customWidth="1"/>
    <col min="257" max="257" width="6.6328125" style="2" customWidth="1"/>
    <col min="258" max="259" width="3.6328125" style="2" customWidth="1"/>
    <col min="260" max="260" width="32.6328125" style="2" customWidth="1"/>
    <col min="261" max="261" width="6.6328125" style="2" customWidth="1"/>
    <col min="262" max="262" width="9.6328125" style="2" customWidth="1"/>
    <col min="263" max="263" width="10.6328125" style="2" customWidth="1"/>
    <col min="264" max="264" width="15.6328125" style="2" customWidth="1"/>
    <col min="265" max="511" width="9.08984375" style="2"/>
    <col min="512" max="512" width="10.6328125" style="2" customWidth="1"/>
    <col min="513" max="513" width="6.6328125" style="2" customWidth="1"/>
    <col min="514" max="515" width="3.6328125" style="2" customWidth="1"/>
    <col min="516" max="516" width="32.6328125" style="2" customWidth="1"/>
    <col min="517" max="517" width="6.6328125" style="2" customWidth="1"/>
    <col min="518" max="518" width="9.6328125" style="2" customWidth="1"/>
    <col min="519" max="519" width="10.6328125" style="2" customWidth="1"/>
    <col min="520" max="520" width="15.6328125" style="2" customWidth="1"/>
    <col min="521" max="767" width="9.08984375" style="2"/>
    <col min="768" max="768" width="10.6328125" style="2" customWidth="1"/>
    <col min="769" max="769" width="6.6328125" style="2" customWidth="1"/>
    <col min="770" max="771" width="3.6328125" style="2" customWidth="1"/>
    <col min="772" max="772" width="32.6328125" style="2" customWidth="1"/>
    <col min="773" max="773" width="6.6328125" style="2" customWidth="1"/>
    <col min="774" max="774" width="9.6328125" style="2" customWidth="1"/>
    <col min="775" max="775" width="10.6328125" style="2" customWidth="1"/>
    <col min="776" max="776" width="15.6328125" style="2" customWidth="1"/>
    <col min="777" max="1023" width="9.08984375" style="2"/>
    <col min="1024" max="1024" width="10.6328125" style="2" customWidth="1"/>
    <col min="1025" max="1025" width="6.6328125" style="2" customWidth="1"/>
    <col min="1026" max="1027" width="3.6328125" style="2" customWidth="1"/>
    <col min="1028" max="1028" width="32.6328125" style="2" customWidth="1"/>
    <col min="1029" max="1029" width="6.6328125" style="2" customWidth="1"/>
    <col min="1030" max="1030" width="9.6328125" style="2" customWidth="1"/>
    <col min="1031" max="1031" width="10.6328125" style="2" customWidth="1"/>
    <col min="1032" max="1032" width="15.6328125" style="2" customWidth="1"/>
    <col min="1033" max="1279" width="9.08984375" style="2"/>
    <col min="1280" max="1280" width="10.6328125" style="2" customWidth="1"/>
    <col min="1281" max="1281" width="6.6328125" style="2" customWidth="1"/>
    <col min="1282" max="1283" width="3.6328125" style="2" customWidth="1"/>
    <col min="1284" max="1284" width="32.6328125" style="2" customWidth="1"/>
    <col min="1285" max="1285" width="6.6328125" style="2" customWidth="1"/>
    <col min="1286" max="1286" width="9.6328125" style="2" customWidth="1"/>
    <col min="1287" max="1287" width="10.6328125" style="2" customWidth="1"/>
    <col min="1288" max="1288" width="15.6328125" style="2" customWidth="1"/>
    <col min="1289" max="1535" width="9.08984375" style="2"/>
    <col min="1536" max="1536" width="10.6328125" style="2" customWidth="1"/>
    <col min="1537" max="1537" width="6.6328125" style="2" customWidth="1"/>
    <col min="1538" max="1539" width="3.6328125" style="2" customWidth="1"/>
    <col min="1540" max="1540" width="32.6328125" style="2" customWidth="1"/>
    <col min="1541" max="1541" width="6.6328125" style="2" customWidth="1"/>
    <col min="1542" max="1542" width="9.6328125" style="2" customWidth="1"/>
    <col min="1543" max="1543" width="10.6328125" style="2" customWidth="1"/>
    <col min="1544" max="1544" width="15.6328125" style="2" customWidth="1"/>
    <col min="1545" max="1791" width="9.08984375" style="2"/>
    <col min="1792" max="1792" width="10.6328125" style="2" customWidth="1"/>
    <col min="1793" max="1793" width="6.6328125" style="2" customWidth="1"/>
    <col min="1794" max="1795" width="3.6328125" style="2" customWidth="1"/>
    <col min="1796" max="1796" width="32.6328125" style="2" customWidth="1"/>
    <col min="1797" max="1797" width="6.6328125" style="2" customWidth="1"/>
    <col min="1798" max="1798" width="9.6328125" style="2" customWidth="1"/>
    <col min="1799" max="1799" width="10.6328125" style="2" customWidth="1"/>
    <col min="1800" max="1800" width="15.6328125" style="2" customWidth="1"/>
    <col min="1801" max="2047" width="9.08984375" style="2"/>
    <col min="2048" max="2048" width="10.6328125" style="2" customWidth="1"/>
    <col min="2049" max="2049" width="6.6328125" style="2" customWidth="1"/>
    <col min="2050" max="2051" width="3.6328125" style="2" customWidth="1"/>
    <col min="2052" max="2052" width="32.6328125" style="2" customWidth="1"/>
    <col min="2053" max="2053" width="6.6328125" style="2" customWidth="1"/>
    <col min="2054" max="2054" width="9.6328125" style="2" customWidth="1"/>
    <col min="2055" max="2055" width="10.6328125" style="2" customWidth="1"/>
    <col min="2056" max="2056" width="15.6328125" style="2" customWidth="1"/>
    <col min="2057" max="2303" width="9.08984375" style="2"/>
    <col min="2304" max="2304" width="10.6328125" style="2" customWidth="1"/>
    <col min="2305" max="2305" width="6.6328125" style="2" customWidth="1"/>
    <col min="2306" max="2307" width="3.6328125" style="2" customWidth="1"/>
    <col min="2308" max="2308" width="32.6328125" style="2" customWidth="1"/>
    <col min="2309" max="2309" width="6.6328125" style="2" customWidth="1"/>
    <col min="2310" max="2310" width="9.6328125" style="2" customWidth="1"/>
    <col min="2311" max="2311" width="10.6328125" style="2" customWidth="1"/>
    <col min="2312" max="2312" width="15.6328125" style="2" customWidth="1"/>
    <col min="2313" max="2559" width="9.08984375" style="2"/>
    <col min="2560" max="2560" width="10.6328125" style="2" customWidth="1"/>
    <col min="2561" max="2561" width="6.6328125" style="2" customWidth="1"/>
    <col min="2562" max="2563" width="3.6328125" style="2" customWidth="1"/>
    <col min="2564" max="2564" width="32.6328125" style="2" customWidth="1"/>
    <col min="2565" max="2565" width="6.6328125" style="2" customWidth="1"/>
    <col min="2566" max="2566" width="9.6328125" style="2" customWidth="1"/>
    <col min="2567" max="2567" width="10.6328125" style="2" customWidth="1"/>
    <col min="2568" max="2568" width="15.6328125" style="2" customWidth="1"/>
    <col min="2569" max="2815" width="9.08984375" style="2"/>
    <col min="2816" max="2816" width="10.6328125" style="2" customWidth="1"/>
    <col min="2817" max="2817" width="6.6328125" style="2" customWidth="1"/>
    <col min="2818" max="2819" width="3.6328125" style="2" customWidth="1"/>
    <col min="2820" max="2820" width="32.6328125" style="2" customWidth="1"/>
    <col min="2821" max="2821" width="6.6328125" style="2" customWidth="1"/>
    <col min="2822" max="2822" width="9.6328125" style="2" customWidth="1"/>
    <col min="2823" max="2823" width="10.6328125" style="2" customWidth="1"/>
    <col min="2824" max="2824" width="15.6328125" style="2" customWidth="1"/>
    <col min="2825" max="3071" width="9.08984375" style="2"/>
    <col min="3072" max="3072" width="10.6328125" style="2" customWidth="1"/>
    <col min="3073" max="3073" width="6.6328125" style="2" customWidth="1"/>
    <col min="3074" max="3075" width="3.6328125" style="2" customWidth="1"/>
    <col min="3076" max="3076" width="32.6328125" style="2" customWidth="1"/>
    <col min="3077" max="3077" width="6.6328125" style="2" customWidth="1"/>
    <col min="3078" max="3078" width="9.6328125" style="2" customWidth="1"/>
    <col min="3079" max="3079" width="10.6328125" style="2" customWidth="1"/>
    <col min="3080" max="3080" width="15.6328125" style="2" customWidth="1"/>
    <col min="3081" max="3327" width="9.08984375" style="2"/>
    <col min="3328" max="3328" width="10.6328125" style="2" customWidth="1"/>
    <col min="3329" max="3329" width="6.6328125" style="2" customWidth="1"/>
    <col min="3330" max="3331" width="3.6328125" style="2" customWidth="1"/>
    <col min="3332" max="3332" width="32.6328125" style="2" customWidth="1"/>
    <col min="3333" max="3333" width="6.6328125" style="2" customWidth="1"/>
    <col min="3334" max="3334" width="9.6328125" style="2" customWidth="1"/>
    <col min="3335" max="3335" width="10.6328125" style="2" customWidth="1"/>
    <col min="3336" max="3336" width="15.6328125" style="2" customWidth="1"/>
    <col min="3337" max="3583" width="9.08984375" style="2"/>
    <col min="3584" max="3584" width="10.6328125" style="2" customWidth="1"/>
    <col min="3585" max="3585" width="6.6328125" style="2" customWidth="1"/>
    <col min="3586" max="3587" width="3.6328125" style="2" customWidth="1"/>
    <col min="3588" max="3588" width="32.6328125" style="2" customWidth="1"/>
    <col min="3589" max="3589" width="6.6328125" style="2" customWidth="1"/>
    <col min="3590" max="3590" width="9.6328125" style="2" customWidth="1"/>
    <col min="3591" max="3591" width="10.6328125" style="2" customWidth="1"/>
    <col min="3592" max="3592" width="15.6328125" style="2" customWidth="1"/>
    <col min="3593" max="3839" width="9.08984375" style="2"/>
    <col min="3840" max="3840" width="10.6328125" style="2" customWidth="1"/>
    <col min="3841" max="3841" width="6.6328125" style="2" customWidth="1"/>
    <col min="3842" max="3843" width="3.6328125" style="2" customWidth="1"/>
    <col min="3844" max="3844" width="32.6328125" style="2" customWidth="1"/>
    <col min="3845" max="3845" width="6.6328125" style="2" customWidth="1"/>
    <col min="3846" max="3846" width="9.6328125" style="2" customWidth="1"/>
    <col min="3847" max="3847" width="10.6328125" style="2" customWidth="1"/>
    <col min="3848" max="3848" width="15.6328125" style="2" customWidth="1"/>
    <col min="3849" max="4095" width="9.08984375" style="2"/>
    <col min="4096" max="4096" width="10.6328125" style="2" customWidth="1"/>
    <col min="4097" max="4097" width="6.6328125" style="2" customWidth="1"/>
    <col min="4098" max="4099" width="3.6328125" style="2" customWidth="1"/>
    <col min="4100" max="4100" width="32.6328125" style="2" customWidth="1"/>
    <col min="4101" max="4101" width="6.6328125" style="2" customWidth="1"/>
    <col min="4102" max="4102" width="9.6328125" style="2" customWidth="1"/>
    <col min="4103" max="4103" width="10.6328125" style="2" customWidth="1"/>
    <col min="4104" max="4104" width="15.6328125" style="2" customWidth="1"/>
    <col min="4105" max="4351" width="9.08984375" style="2"/>
    <col min="4352" max="4352" width="10.6328125" style="2" customWidth="1"/>
    <col min="4353" max="4353" width="6.6328125" style="2" customWidth="1"/>
    <col min="4354" max="4355" width="3.6328125" style="2" customWidth="1"/>
    <col min="4356" max="4356" width="32.6328125" style="2" customWidth="1"/>
    <col min="4357" max="4357" width="6.6328125" style="2" customWidth="1"/>
    <col min="4358" max="4358" width="9.6328125" style="2" customWidth="1"/>
    <col min="4359" max="4359" width="10.6328125" style="2" customWidth="1"/>
    <col min="4360" max="4360" width="15.6328125" style="2" customWidth="1"/>
    <col min="4361" max="4607" width="9.08984375" style="2"/>
    <col min="4608" max="4608" width="10.6328125" style="2" customWidth="1"/>
    <col min="4609" max="4609" width="6.6328125" style="2" customWidth="1"/>
    <col min="4610" max="4611" width="3.6328125" style="2" customWidth="1"/>
    <col min="4612" max="4612" width="32.6328125" style="2" customWidth="1"/>
    <col min="4613" max="4613" width="6.6328125" style="2" customWidth="1"/>
    <col min="4614" max="4614" width="9.6328125" style="2" customWidth="1"/>
    <col min="4615" max="4615" width="10.6328125" style="2" customWidth="1"/>
    <col min="4616" max="4616" width="15.6328125" style="2" customWidth="1"/>
    <col min="4617" max="4863" width="9.08984375" style="2"/>
    <col min="4864" max="4864" width="10.6328125" style="2" customWidth="1"/>
    <col min="4865" max="4865" width="6.6328125" style="2" customWidth="1"/>
    <col min="4866" max="4867" width="3.6328125" style="2" customWidth="1"/>
    <col min="4868" max="4868" width="32.6328125" style="2" customWidth="1"/>
    <col min="4869" max="4869" width="6.6328125" style="2" customWidth="1"/>
    <col min="4870" max="4870" width="9.6328125" style="2" customWidth="1"/>
    <col min="4871" max="4871" width="10.6328125" style="2" customWidth="1"/>
    <col min="4872" max="4872" width="15.6328125" style="2" customWidth="1"/>
    <col min="4873" max="5119" width="9.08984375" style="2"/>
    <col min="5120" max="5120" width="10.6328125" style="2" customWidth="1"/>
    <col min="5121" max="5121" width="6.6328125" style="2" customWidth="1"/>
    <col min="5122" max="5123" width="3.6328125" style="2" customWidth="1"/>
    <col min="5124" max="5124" width="32.6328125" style="2" customWidth="1"/>
    <col min="5125" max="5125" width="6.6328125" style="2" customWidth="1"/>
    <col min="5126" max="5126" width="9.6328125" style="2" customWidth="1"/>
    <col min="5127" max="5127" width="10.6328125" style="2" customWidth="1"/>
    <col min="5128" max="5128" width="15.6328125" style="2" customWidth="1"/>
    <col min="5129" max="5375" width="9.08984375" style="2"/>
    <col min="5376" max="5376" width="10.6328125" style="2" customWidth="1"/>
    <col min="5377" max="5377" width="6.6328125" style="2" customWidth="1"/>
    <col min="5378" max="5379" width="3.6328125" style="2" customWidth="1"/>
    <col min="5380" max="5380" width="32.6328125" style="2" customWidth="1"/>
    <col min="5381" max="5381" width="6.6328125" style="2" customWidth="1"/>
    <col min="5382" max="5382" width="9.6328125" style="2" customWidth="1"/>
    <col min="5383" max="5383" width="10.6328125" style="2" customWidth="1"/>
    <col min="5384" max="5384" width="15.6328125" style="2" customWidth="1"/>
    <col min="5385" max="5631" width="9.08984375" style="2"/>
    <col min="5632" max="5632" width="10.6328125" style="2" customWidth="1"/>
    <col min="5633" max="5633" width="6.6328125" style="2" customWidth="1"/>
    <col min="5634" max="5635" width="3.6328125" style="2" customWidth="1"/>
    <col min="5636" max="5636" width="32.6328125" style="2" customWidth="1"/>
    <col min="5637" max="5637" width="6.6328125" style="2" customWidth="1"/>
    <col min="5638" max="5638" width="9.6328125" style="2" customWidth="1"/>
    <col min="5639" max="5639" width="10.6328125" style="2" customWidth="1"/>
    <col min="5640" max="5640" width="15.6328125" style="2" customWidth="1"/>
    <col min="5641" max="5887" width="9.08984375" style="2"/>
    <col min="5888" max="5888" width="10.6328125" style="2" customWidth="1"/>
    <col min="5889" max="5889" width="6.6328125" style="2" customWidth="1"/>
    <col min="5890" max="5891" width="3.6328125" style="2" customWidth="1"/>
    <col min="5892" max="5892" width="32.6328125" style="2" customWidth="1"/>
    <col min="5893" max="5893" width="6.6328125" style="2" customWidth="1"/>
    <col min="5894" max="5894" width="9.6328125" style="2" customWidth="1"/>
    <col min="5895" max="5895" width="10.6328125" style="2" customWidth="1"/>
    <col min="5896" max="5896" width="15.6328125" style="2" customWidth="1"/>
    <col min="5897" max="6143" width="9.08984375" style="2"/>
    <col min="6144" max="6144" width="10.6328125" style="2" customWidth="1"/>
    <col min="6145" max="6145" width="6.6328125" style="2" customWidth="1"/>
    <col min="6146" max="6147" width="3.6328125" style="2" customWidth="1"/>
    <col min="6148" max="6148" width="32.6328125" style="2" customWidth="1"/>
    <col min="6149" max="6149" width="6.6328125" style="2" customWidth="1"/>
    <col min="6150" max="6150" width="9.6328125" style="2" customWidth="1"/>
    <col min="6151" max="6151" width="10.6328125" style="2" customWidth="1"/>
    <col min="6152" max="6152" width="15.6328125" style="2" customWidth="1"/>
    <col min="6153" max="6399" width="9.08984375" style="2"/>
    <col min="6400" max="6400" width="10.6328125" style="2" customWidth="1"/>
    <col min="6401" max="6401" width="6.6328125" style="2" customWidth="1"/>
    <col min="6402" max="6403" width="3.6328125" style="2" customWidth="1"/>
    <col min="6404" max="6404" width="32.6328125" style="2" customWidth="1"/>
    <col min="6405" max="6405" width="6.6328125" style="2" customWidth="1"/>
    <col min="6406" max="6406" width="9.6328125" style="2" customWidth="1"/>
    <col min="6407" max="6407" width="10.6328125" style="2" customWidth="1"/>
    <col min="6408" max="6408" width="15.6328125" style="2" customWidth="1"/>
    <col min="6409" max="6655" width="9.08984375" style="2"/>
    <col min="6656" max="6656" width="10.6328125" style="2" customWidth="1"/>
    <col min="6657" max="6657" width="6.6328125" style="2" customWidth="1"/>
    <col min="6658" max="6659" width="3.6328125" style="2" customWidth="1"/>
    <col min="6660" max="6660" width="32.6328125" style="2" customWidth="1"/>
    <col min="6661" max="6661" width="6.6328125" style="2" customWidth="1"/>
    <col min="6662" max="6662" width="9.6328125" style="2" customWidth="1"/>
    <col min="6663" max="6663" width="10.6328125" style="2" customWidth="1"/>
    <col min="6664" max="6664" width="15.6328125" style="2" customWidth="1"/>
    <col min="6665" max="6911" width="9.08984375" style="2"/>
    <col min="6912" max="6912" width="10.6328125" style="2" customWidth="1"/>
    <col min="6913" max="6913" width="6.6328125" style="2" customWidth="1"/>
    <col min="6914" max="6915" width="3.6328125" style="2" customWidth="1"/>
    <col min="6916" max="6916" width="32.6328125" style="2" customWidth="1"/>
    <col min="6917" max="6917" width="6.6328125" style="2" customWidth="1"/>
    <col min="6918" max="6918" width="9.6328125" style="2" customWidth="1"/>
    <col min="6919" max="6919" width="10.6328125" style="2" customWidth="1"/>
    <col min="6920" max="6920" width="15.6328125" style="2" customWidth="1"/>
    <col min="6921" max="7167" width="9.08984375" style="2"/>
    <col min="7168" max="7168" width="10.6328125" style="2" customWidth="1"/>
    <col min="7169" max="7169" width="6.6328125" style="2" customWidth="1"/>
    <col min="7170" max="7171" width="3.6328125" style="2" customWidth="1"/>
    <col min="7172" max="7172" width="32.6328125" style="2" customWidth="1"/>
    <col min="7173" max="7173" width="6.6328125" style="2" customWidth="1"/>
    <col min="7174" max="7174" width="9.6328125" style="2" customWidth="1"/>
    <col min="7175" max="7175" width="10.6328125" style="2" customWidth="1"/>
    <col min="7176" max="7176" width="15.6328125" style="2" customWidth="1"/>
    <col min="7177" max="7423" width="9.08984375" style="2"/>
    <col min="7424" max="7424" width="10.6328125" style="2" customWidth="1"/>
    <col min="7425" max="7425" width="6.6328125" style="2" customWidth="1"/>
    <col min="7426" max="7427" width="3.6328125" style="2" customWidth="1"/>
    <col min="7428" max="7428" width="32.6328125" style="2" customWidth="1"/>
    <col min="7429" max="7429" width="6.6328125" style="2" customWidth="1"/>
    <col min="7430" max="7430" width="9.6328125" style="2" customWidth="1"/>
    <col min="7431" max="7431" width="10.6328125" style="2" customWidth="1"/>
    <col min="7432" max="7432" width="15.6328125" style="2" customWidth="1"/>
    <col min="7433" max="7679" width="9.08984375" style="2"/>
    <col min="7680" max="7680" width="10.6328125" style="2" customWidth="1"/>
    <col min="7681" max="7681" width="6.6328125" style="2" customWidth="1"/>
    <col min="7682" max="7683" width="3.6328125" style="2" customWidth="1"/>
    <col min="7684" max="7684" width="32.6328125" style="2" customWidth="1"/>
    <col min="7685" max="7685" width="6.6328125" style="2" customWidth="1"/>
    <col min="7686" max="7686" width="9.6328125" style="2" customWidth="1"/>
    <col min="7687" max="7687" width="10.6328125" style="2" customWidth="1"/>
    <col min="7688" max="7688" width="15.6328125" style="2" customWidth="1"/>
    <col min="7689" max="7935" width="9.08984375" style="2"/>
    <col min="7936" max="7936" width="10.6328125" style="2" customWidth="1"/>
    <col min="7937" max="7937" width="6.6328125" style="2" customWidth="1"/>
    <col min="7938" max="7939" width="3.6328125" style="2" customWidth="1"/>
    <col min="7940" max="7940" width="32.6328125" style="2" customWidth="1"/>
    <col min="7941" max="7941" width="6.6328125" style="2" customWidth="1"/>
    <col min="7942" max="7942" width="9.6328125" style="2" customWidth="1"/>
    <col min="7943" max="7943" width="10.6328125" style="2" customWidth="1"/>
    <col min="7944" max="7944" width="15.6328125" style="2" customWidth="1"/>
    <col min="7945" max="8191" width="9.08984375" style="2"/>
    <col min="8192" max="8192" width="10.6328125" style="2" customWidth="1"/>
    <col min="8193" max="8193" width="6.6328125" style="2" customWidth="1"/>
    <col min="8194" max="8195" width="3.6328125" style="2" customWidth="1"/>
    <col min="8196" max="8196" width="32.6328125" style="2" customWidth="1"/>
    <col min="8197" max="8197" width="6.6328125" style="2" customWidth="1"/>
    <col min="8198" max="8198" width="9.6328125" style="2" customWidth="1"/>
    <col min="8199" max="8199" width="10.6328125" style="2" customWidth="1"/>
    <col min="8200" max="8200" width="15.6328125" style="2" customWidth="1"/>
    <col min="8201" max="8447" width="9.08984375" style="2"/>
    <col min="8448" max="8448" width="10.6328125" style="2" customWidth="1"/>
    <col min="8449" max="8449" width="6.6328125" style="2" customWidth="1"/>
    <col min="8450" max="8451" width="3.6328125" style="2" customWidth="1"/>
    <col min="8452" max="8452" width="32.6328125" style="2" customWidth="1"/>
    <col min="8453" max="8453" width="6.6328125" style="2" customWidth="1"/>
    <col min="8454" max="8454" width="9.6328125" style="2" customWidth="1"/>
    <col min="8455" max="8455" width="10.6328125" style="2" customWidth="1"/>
    <col min="8456" max="8456" width="15.6328125" style="2" customWidth="1"/>
    <col min="8457" max="8703" width="9.08984375" style="2"/>
    <col min="8704" max="8704" width="10.6328125" style="2" customWidth="1"/>
    <col min="8705" max="8705" width="6.6328125" style="2" customWidth="1"/>
    <col min="8706" max="8707" width="3.6328125" style="2" customWidth="1"/>
    <col min="8708" max="8708" width="32.6328125" style="2" customWidth="1"/>
    <col min="8709" max="8709" width="6.6328125" style="2" customWidth="1"/>
    <col min="8710" max="8710" width="9.6328125" style="2" customWidth="1"/>
    <col min="8711" max="8711" width="10.6328125" style="2" customWidth="1"/>
    <col min="8712" max="8712" width="15.6328125" style="2" customWidth="1"/>
    <col min="8713" max="8959" width="9.08984375" style="2"/>
    <col min="8960" max="8960" width="10.6328125" style="2" customWidth="1"/>
    <col min="8961" max="8961" width="6.6328125" style="2" customWidth="1"/>
    <col min="8962" max="8963" width="3.6328125" style="2" customWidth="1"/>
    <col min="8964" max="8964" width="32.6328125" style="2" customWidth="1"/>
    <col min="8965" max="8965" width="6.6328125" style="2" customWidth="1"/>
    <col min="8966" max="8966" width="9.6328125" style="2" customWidth="1"/>
    <col min="8967" max="8967" width="10.6328125" style="2" customWidth="1"/>
    <col min="8968" max="8968" width="15.6328125" style="2" customWidth="1"/>
    <col min="8969" max="9215" width="9.08984375" style="2"/>
    <col min="9216" max="9216" width="10.6328125" style="2" customWidth="1"/>
    <col min="9217" max="9217" width="6.6328125" style="2" customWidth="1"/>
    <col min="9218" max="9219" width="3.6328125" style="2" customWidth="1"/>
    <col min="9220" max="9220" width="32.6328125" style="2" customWidth="1"/>
    <col min="9221" max="9221" width="6.6328125" style="2" customWidth="1"/>
    <col min="9222" max="9222" width="9.6328125" style="2" customWidth="1"/>
    <col min="9223" max="9223" width="10.6328125" style="2" customWidth="1"/>
    <col min="9224" max="9224" width="15.6328125" style="2" customWidth="1"/>
    <col min="9225" max="9471" width="9.08984375" style="2"/>
    <col min="9472" max="9472" width="10.6328125" style="2" customWidth="1"/>
    <col min="9473" max="9473" width="6.6328125" style="2" customWidth="1"/>
    <col min="9474" max="9475" width="3.6328125" style="2" customWidth="1"/>
    <col min="9476" max="9476" width="32.6328125" style="2" customWidth="1"/>
    <col min="9477" max="9477" width="6.6328125" style="2" customWidth="1"/>
    <col min="9478" max="9478" width="9.6328125" style="2" customWidth="1"/>
    <col min="9479" max="9479" width="10.6328125" style="2" customWidth="1"/>
    <col min="9480" max="9480" width="15.6328125" style="2" customWidth="1"/>
    <col min="9481" max="9727" width="9.08984375" style="2"/>
    <col min="9728" max="9728" width="10.6328125" style="2" customWidth="1"/>
    <col min="9729" max="9729" width="6.6328125" style="2" customWidth="1"/>
    <col min="9730" max="9731" width="3.6328125" style="2" customWidth="1"/>
    <col min="9732" max="9732" width="32.6328125" style="2" customWidth="1"/>
    <col min="9733" max="9733" width="6.6328125" style="2" customWidth="1"/>
    <col min="9734" max="9734" width="9.6328125" style="2" customWidth="1"/>
    <col min="9735" max="9735" width="10.6328125" style="2" customWidth="1"/>
    <col min="9736" max="9736" width="15.6328125" style="2" customWidth="1"/>
    <col min="9737" max="9983" width="9.08984375" style="2"/>
    <col min="9984" max="9984" width="10.6328125" style="2" customWidth="1"/>
    <col min="9985" max="9985" width="6.6328125" style="2" customWidth="1"/>
    <col min="9986" max="9987" width="3.6328125" style="2" customWidth="1"/>
    <col min="9988" max="9988" width="32.6328125" style="2" customWidth="1"/>
    <col min="9989" max="9989" width="6.6328125" style="2" customWidth="1"/>
    <col min="9990" max="9990" width="9.6328125" style="2" customWidth="1"/>
    <col min="9991" max="9991" width="10.6328125" style="2" customWidth="1"/>
    <col min="9992" max="9992" width="15.6328125" style="2" customWidth="1"/>
    <col min="9993" max="10239" width="9.08984375" style="2"/>
    <col min="10240" max="10240" width="10.6328125" style="2" customWidth="1"/>
    <col min="10241" max="10241" width="6.6328125" style="2" customWidth="1"/>
    <col min="10242" max="10243" width="3.6328125" style="2" customWidth="1"/>
    <col min="10244" max="10244" width="32.6328125" style="2" customWidth="1"/>
    <col min="10245" max="10245" width="6.6328125" style="2" customWidth="1"/>
    <col min="10246" max="10246" width="9.6328125" style="2" customWidth="1"/>
    <col min="10247" max="10247" width="10.6328125" style="2" customWidth="1"/>
    <col min="10248" max="10248" width="15.6328125" style="2" customWidth="1"/>
    <col min="10249" max="10495" width="9.08984375" style="2"/>
    <col min="10496" max="10496" width="10.6328125" style="2" customWidth="1"/>
    <col min="10497" max="10497" width="6.6328125" style="2" customWidth="1"/>
    <col min="10498" max="10499" width="3.6328125" style="2" customWidth="1"/>
    <col min="10500" max="10500" width="32.6328125" style="2" customWidth="1"/>
    <col min="10501" max="10501" width="6.6328125" style="2" customWidth="1"/>
    <col min="10502" max="10502" width="9.6328125" style="2" customWidth="1"/>
    <col min="10503" max="10503" width="10.6328125" style="2" customWidth="1"/>
    <col min="10504" max="10504" width="15.6328125" style="2" customWidth="1"/>
    <col min="10505" max="10751" width="9.08984375" style="2"/>
    <col min="10752" max="10752" width="10.6328125" style="2" customWidth="1"/>
    <col min="10753" max="10753" width="6.6328125" style="2" customWidth="1"/>
    <col min="10754" max="10755" width="3.6328125" style="2" customWidth="1"/>
    <col min="10756" max="10756" width="32.6328125" style="2" customWidth="1"/>
    <col min="10757" max="10757" width="6.6328125" style="2" customWidth="1"/>
    <col min="10758" max="10758" width="9.6328125" style="2" customWidth="1"/>
    <col min="10759" max="10759" width="10.6328125" style="2" customWidth="1"/>
    <col min="10760" max="10760" width="15.6328125" style="2" customWidth="1"/>
    <col min="10761" max="11007" width="9.08984375" style="2"/>
    <col min="11008" max="11008" width="10.6328125" style="2" customWidth="1"/>
    <col min="11009" max="11009" width="6.6328125" style="2" customWidth="1"/>
    <col min="11010" max="11011" width="3.6328125" style="2" customWidth="1"/>
    <col min="11012" max="11012" width="32.6328125" style="2" customWidth="1"/>
    <col min="11013" max="11013" width="6.6328125" style="2" customWidth="1"/>
    <col min="11014" max="11014" width="9.6328125" style="2" customWidth="1"/>
    <col min="11015" max="11015" width="10.6328125" style="2" customWidth="1"/>
    <col min="11016" max="11016" width="15.6328125" style="2" customWidth="1"/>
    <col min="11017" max="11263" width="9.08984375" style="2"/>
    <col min="11264" max="11264" width="10.6328125" style="2" customWidth="1"/>
    <col min="11265" max="11265" width="6.6328125" style="2" customWidth="1"/>
    <col min="11266" max="11267" width="3.6328125" style="2" customWidth="1"/>
    <col min="11268" max="11268" width="32.6328125" style="2" customWidth="1"/>
    <col min="11269" max="11269" width="6.6328125" style="2" customWidth="1"/>
    <col min="11270" max="11270" width="9.6328125" style="2" customWidth="1"/>
    <col min="11271" max="11271" width="10.6328125" style="2" customWidth="1"/>
    <col min="11272" max="11272" width="15.6328125" style="2" customWidth="1"/>
    <col min="11273" max="11519" width="9.08984375" style="2"/>
    <col min="11520" max="11520" width="10.6328125" style="2" customWidth="1"/>
    <col min="11521" max="11521" width="6.6328125" style="2" customWidth="1"/>
    <col min="11522" max="11523" width="3.6328125" style="2" customWidth="1"/>
    <col min="11524" max="11524" width="32.6328125" style="2" customWidth="1"/>
    <col min="11525" max="11525" width="6.6328125" style="2" customWidth="1"/>
    <col min="11526" max="11526" width="9.6328125" style="2" customWidth="1"/>
    <col min="11527" max="11527" width="10.6328125" style="2" customWidth="1"/>
    <col min="11528" max="11528" width="15.6328125" style="2" customWidth="1"/>
    <col min="11529" max="11775" width="9.08984375" style="2"/>
    <col min="11776" max="11776" width="10.6328125" style="2" customWidth="1"/>
    <col min="11777" max="11777" width="6.6328125" style="2" customWidth="1"/>
    <col min="11778" max="11779" width="3.6328125" style="2" customWidth="1"/>
    <col min="11780" max="11780" width="32.6328125" style="2" customWidth="1"/>
    <col min="11781" max="11781" width="6.6328125" style="2" customWidth="1"/>
    <col min="11782" max="11782" width="9.6328125" style="2" customWidth="1"/>
    <col min="11783" max="11783" width="10.6328125" style="2" customWidth="1"/>
    <col min="11784" max="11784" width="15.6328125" style="2" customWidth="1"/>
    <col min="11785" max="12031" width="9.08984375" style="2"/>
    <col min="12032" max="12032" width="10.6328125" style="2" customWidth="1"/>
    <col min="12033" max="12033" width="6.6328125" style="2" customWidth="1"/>
    <col min="12034" max="12035" width="3.6328125" style="2" customWidth="1"/>
    <col min="12036" max="12036" width="32.6328125" style="2" customWidth="1"/>
    <col min="12037" max="12037" width="6.6328125" style="2" customWidth="1"/>
    <col min="12038" max="12038" width="9.6328125" style="2" customWidth="1"/>
    <col min="12039" max="12039" width="10.6328125" style="2" customWidth="1"/>
    <col min="12040" max="12040" width="15.6328125" style="2" customWidth="1"/>
    <col min="12041" max="12287" width="9.08984375" style="2"/>
    <col min="12288" max="12288" width="10.6328125" style="2" customWidth="1"/>
    <col min="12289" max="12289" width="6.6328125" style="2" customWidth="1"/>
    <col min="12290" max="12291" width="3.6328125" style="2" customWidth="1"/>
    <col min="12292" max="12292" width="32.6328125" style="2" customWidth="1"/>
    <col min="12293" max="12293" width="6.6328125" style="2" customWidth="1"/>
    <col min="12294" max="12294" width="9.6328125" style="2" customWidth="1"/>
    <col min="12295" max="12295" width="10.6328125" style="2" customWidth="1"/>
    <col min="12296" max="12296" width="15.6328125" style="2" customWidth="1"/>
    <col min="12297" max="12543" width="9.08984375" style="2"/>
    <col min="12544" max="12544" width="10.6328125" style="2" customWidth="1"/>
    <col min="12545" max="12545" width="6.6328125" style="2" customWidth="1"/>
    <col min="12546" max="12547" width="3.6328125" style="2" customWidth="1"/>
    <col min="12548" max="12548" width="32.6328125" style="2" customWidth="1"/>
    <col min="12549" max="12549" width="6.6328125" style="2" customWidth="1"/>
    <col min="12550" max="12550" width="9.6328125" style="2" customWidth="1"/>
    <col min="12551" max="12551" width="10.6328125" style="2" customWidth="1"/>
    <col min="12552" max="12552" width="15.6328125" style="2" customWidth="1"/>
    <col min="12553" max="12799" width="9.08984375" style="2"/>
    <col min="12800" max="12800" width="10.6328125" style="2" customWidth="1"/>
    <col min="12801" max="12801" width="6.6328125" style="2" customWidth="1"/>
    <col min="12802" max="12803" width="3.6328125" style="2" customWidth="1"/>
    <col min="12804" max="12804" width="32.6328125" style="2" customWidth="1"/>
    <col min="12805" max="12805" width="6.6328125" style="2" customWidth="1"/>
    <col min="12806" max="12806" width="9.6328125" style="2" customWidth="1"/>
    <col min="12807" max="12807" width="10.6328125" style="2" customWidth="1"/>
    <col min="12808" max="12808" width="15.6328125" style="2" customWidth="1"/>
    <col min="12809" max="13055" width="9.08984375" style="2"/>
    <col min="13056" max="13056" width="10.6328125" style="2" customWidth="1"/>
    <col min="13057" max="13057" width="6.6328125" style="2" customWidth="1"/>
    <col min="13058" max="13059" width="3.6328125" style="2" customWidth="1"/>
    <col min="13060" max="13060" width="32.6328125" style="2" customWidth="1"/>
    <col min="13061" max="13061" width="6.6328125" style="2" customWidth="1"/>
    <col min="13062" max="13062" width="9.6328125" style="2" customWidth="1"/>
    <col min="13063" max="13063" width="10.6328125" style="2" customWidth="1"/>
    <col min="13064" max="13064" width="15.6328125" style="2" customWidth="1"/>
    <col min="13065" max="13311" width="9.08984375" style="2"/>
    <col min="13312" max="13312" width="10.6328125" style="2" customWidth="1"/>
    <col min="13313" max="13313" width="6.6328125" style="2" customWidth="1"/>
    <col min="13314" max="13315" width="3.6328125" style="2" customWidth="1"/>
    <col min="13316" max="13316" width="32.6328125" style="2" customWidth="1"/>
    <col min="13317" max="13317" width="6.6328125" style="2" customWidth="1"/>
    <col min="13318" max="13318" width="9.6328125" style="2" customWidth="1"/>
    <col min="13319" max="13319" width="10.6328125" style="2" customWidth="1"/>
    <col min="13320" max="13320" width="15.6328125" style="2" customWidth="1"/>
    <col min="13321" max="13567" width="9.08984375" style="2"/>
    <col min="13568" max="13568" width="10.6328125" style="2" customWidth="1"/>
    <col min="13569" max="13569" width="6.6328125" style="2" customWidth="1"/>
    <col min="13570" max="13571" width="3.6328125" style="2" customWidth="1"/>
    <col min="13572" max="13572" width="32.6328125" style="2" customWidth="1"/>
    <col min="13573" max="13573" width="6.6328125" style="2" customWidth="1"/>
    <col min="13574" max="13574" width="9.6328125" style="2" customWidth="1"/>
    <col min="13575" max="13575" width="10.6328125" style="2" customWidth="1"/>
    <col min="13576" max="13576" width="15.6328125" style="2" customWidth="1"/>
    <col min="13577" max="13823" width="9.08984375" style="2"/>
    <col min="13824" max="13824" width="10.6328125" style="2" customWidth="1"/>
    <col min="13825" max="13825" width="6.6328125" style="2" customWidth="1"/>
    <col min="13826" max="13827" width="3.6328125" style="2" customWidth="1"/>
    <col min="13828" max="13828" width="32.6328125" style="2" customWidth="1"/>
    <col min="13829" max="13829" width="6.6328125" style="2" customWidth="1"/>
    <col min="13830" max="13830" width="9.6328125" style="2" customWidth="1"/>
    <col min="13831" max="13831" width="10.6328125" style="2" customWidth="1"/>
    <col min="13832" max="13832" width="15.6328125" style="2" customWidth="1"/>
    <col min="13833" max="14079" width="9.08984375" style="2"/>
    <col min="14080" max="14080" width="10.6328125" style="2" customWidth="1"/>
    <col min="14081" max="14081" width="6.6328125" style="2" customWidth="1"/>
    <col min="14082" max="14083" width="3.6328125" style="2" customWidth="1"/>
    <col min="14084" max="14084" width="32.6328125" style="2" customWidth="1"/>
    <col min="14085" max="14085" width="6.6328125" style="2" customWidth="1"/>
    <col min="14086" max="14086" width="9.6328125" style="2" customWidth="1"/>
    <col min="14087" max="14087" width="10.6328125" style="2" customWidth="1"/>
    <col min="14088" max="14088" width="15.6328125" style="2" customWidth="1"/>
    <col min="14089" max="14335" width="9.08984375" style="2"/>
    <col min="14336" max="14336" width="10.6328125" style="2" customWidth="1"/>
    <col min="14337" max="14337" width="6.6328125" style="2" customWidth="1"/>
    <col min="14338" max="14339" width="3.6328125" style="2" customWidth="1"/>
    <col min="14340" max="14340" width="32.6328125" style="2" customWidth="1"/>
    <col min="14341" max="14341" width="6.6328125" style="2" customWidth="1"/>
    <col min="14342" max="14342" width="9.6328125" style="2" customWidth="1"/>
    <col min="14343" max="14343" width="10.6328125" style="2" customWidth="1"/>
    <col min="14344" max="14344" width="15.6328125" style="2" customWidth="1"/>
    <col min="14345" max="14591" width="9.08984375" style="2"/>
    <col min="14592" max="14592" width="10.6328125" style="2" customWidth="1"/>
    <col min="14593" max="14593" width="6.6328125" style="2" customWidth="1"/>
    <col min="14594" max="14595" width="3.6328125" style="2" customWidth="1"/>
    <col min="14596" max="14596" width="32.6328125" style="2" customWidth="1"/>
    <col min="14597" max="14597" width="6.6328125" style="2" customWidth="1"/>
    <col min="14598" max="14598" width="9.6328125" style="2" customWidth="1"/>
    <col min="14599" max="14599" width="10.6328125" style="2" customWidth="1"/>
    <col min="14600" max="14600" width="15.6328125" style="2" customWidth="1"/>
    <col min="14601" max="14847" width="9.08984375" style="2"/>
    <col min="14848" max="14848" width="10.6328125" style="2" customWidth="1"/>
    <col min="14849" max="14849" width="6.6328125" style="2" customWidth="1"/>
    <col min="14850" max="14851" width="3.6328125" style="2" customWidth="1"/>
    <col min="14852" max="14852" width="32.6328125" style="2" customWidth="1"/>
    <col min="14853" max="14853" width="6.6328125" style="2" customWidth="1"/>
    <col min="14854" max="14854" width="9.6328125" style="2" customWidth="1"/>
    <col min="14855" max="14855" width="10.6328125" style="2" customWidth="1"/>
    <col min="14856" max="14856" width="15.6328125" style="2" customWidth="1"/>
    <col min="14857" max="15103" width="9.08984375" style="2"/>
    <col min="15104" max="15104" width="10.6328125" style="2" customWidth="1"/>
    <col min="15105" max="15105" width="6.6328125" style="2" customWidth="1"/>
    <col min="15106" max="15107" width="3.6328125" style="2" customWidth="1"/>
    <col min="15108" max="15108" width="32.6328125" style="2" customWidth="1"/>
    <col min="15109" max="15109" width="6.6328125" style="2" customWidth="1"/>
    <col min="15110" max="15110" width="9.6328125" style="2" customWidth="1"/>
    <col min="15111" max="15111" width="10.6328125" style="2" customWidth="1"/>
    <col min="15112" max="15112" width="15.6328125" style="2" customWidth="1"/>
    <col min="15113" max="15359" width="9.08984375" style="2"/>
    <col min="15360" max="15360" width="10.6328125" style="2" customWidth="1"/>
    <col min="15361" max="15361" width="6.6328125" style="2" customWidth="1"/>
    <col min="15362" max="15363" width="3.6328125" style="2" customWidth="1"/>
    <col min="15364" max="15364" width="32.6328125" style="2" customWidth="1"/>
    <col min="15365" max="15365" width="6.6328125" style="2" customWidth="1"/>
    <col min="15366" max="15366" width="9.6328125" style="2" customWidth="1"/>
    <col min="15367" max="15367" width="10.6328125" style="2" customWidth="1"/>
    <col min="15368" max="15368" width="15.6328125" style="2" customWidth="1"/>
    <col min="15369" max="15615" width="9.08984375" style="2"/>
    <col min="15616" max="15616" width="10.6328125" style="2" customWidth="1"/>
    <col min="15617" max="15617" width="6.6328125" style="2" customWidth="1"/>
    <col min="15618" max="15619" width="3.6328125" style="2" customWidth="1"/>
    <col min="15620" max="15620" width="32.6328125" style="2" customWidth="1"/>
    <col min="15621" max="15621" width="6.6328125" style="2" customWidth="1"/>
    <col min="15622" max="15622" width="9.6328125" style="2" customWidth="1"/>
    <col min="15623" max="15623" width="10.6328125" style="2" customWidth="1"/>
    <col min="15624" max="15624" width="15.6328125" style="2" customWidth="1"/>
    <col min="15625" max="15871" width="9.08984375" style="2"/>
    <col min="15872" max="15872" width="10.6328125" style="2" customWidth="1"/>
    <col min="15873" max="15873" width="6.6328125" style="2" customWidth="1"/>
    <col min="15874" max="15875" width="3.6328125" style="2" customWidth="1"/>
    <col min="15876" max="15876" width="32.6328125" style="2" customWidth="1"/>
    <col min="15877" max="15877" width="6.6328125" style="2" customWidth="1"/>
    <col min="15878" max="15878" width="9.6328125" style="2" customWidth="1"/>
    <col min="15879" max="15879" width="10.6328125" style="2" customWidth="1"/>
    <col min="15880" max="15880" width="15.6328125" style="2" customWidth="1"/>
    <col min="15881" max="16127" width="9.08984375" style="2"/>
    <col min="16128" max="16128" width="10.6328125" style="2" customWidth="1"/>
    <col min="16129" max="16129" width="6.6328125" style="2" customWidth="1"/>
    <col min="16130" max="16131" width="3.6328125" style="2" customWidth="1"/>
    <col min="16132" max="16132" width="32.6328125" style="2" customWidth="1"/>
    <col min="16133" max="16133" width="6.6328125" style="2" customWidth="1"/>
    <col min="16134" max="16134" width="9.6328125" style="2" customWidth="1"/>
    <col min="16135" max="16135" width="10.6328125" style="2" customWidth="1"/>
    <col min="16136" max="16136" width="15.6328125" style="2" customWidth="1"/>
    <col min="16137" max="16384" width="9.08984375" style="2"/>
  </cols>
  <sheetData>
    <row r="1" spans="2:9" ht="13" x14ac:dyDescent="0.3">
      <c r="B1" s="1" t="s">
        <v>236</v>
      </c>
    </row>
    <row r="2" spans="2:9" ht="12" customHeight="1" x14ac:dyDescent="0.3">
      <c r="B2" s="5"/>
      <c r="C2" s="6"/>
      <c r="D2" s="6"/>
      <c r="F2" s="7"/>
      <c r="G2" s="7"/>
      <c r="H2" s="8"/>
    </row>
    <row r="3" spans="2:9" ht="13" x14ac:dyDescent="0.3">
      <c r="B3" s="261" t="s">
        <v>237</v>
      </c>
      <c r="C3" s="261"/>
      <c r="D3" s="261"/>
      <c r="E3" s="261"/>
      <c r="F3" s="261"/>
      <c r="G3" s="261"/>
      <c r="H3" s="8"/>
    </row>
    <row r="4" spans="2:9" ht="12" customHeight="1" x14ac:dyDescent="0.3">
      <c r="B4" s="5" t="s">
        <v>391</v>
      </c>
      <c r="C4" s="6"/>
      <c r="D4" s="6"/>
      <c r="F4" s="7"/>
      <c r="G4" s="7"/>
      <c r="H4" s="8"/>
    </row>
    <row r="5" spans="2:9" ht="12" customHeight="1" thickBot="1" x14ac:dyDescent="0.35">
      <c r="B5" s="10" t="s">
        <v>246</v>
      </c>
      <c r="C5" s="6"/>
      <c r="D5" s="6"/>
      <c r="F5" s="7"/>
      <c r="G5" s="7"/>
      <c r="H5" s="11"/>
    </row>
    <row r="6" spans="2:9" ht="12" customHeight="1" x14ac:dyDescent="0.3">
      <c r="B6" s="12"/>
      <c r="C6" s="13"/>
      <c r="D6" s="14"/>
      <c r="E6" s="15"/>
      <c r="F6" s="16"/>
      <c r="G6" s="17"/>
    </row>
    <row r="7" spans="2:9" ht="12" customHeight="1" x14ac:dyDescent="0.3">
      <c r="B7" s="18" t="s">
        <v>0</v>
      </c>
      <c r="C7" s="19" t="s">
        <v>1</v>
      </c>
      <c r="D7" s="20" t="s">
        <v>2</v>
      </c>
      <c r="E7" s="21" t="s">
        <v>3</v>
      </c>
      <c r="F7" s="22" t="s">
        <v>4</v>
      </c>
      <c r="G7" s="23" t="s">
        <v>5</v>
      </c>
    </row>
    <row r="8" spans="2:9" ht="12" customHeight="1" x14ac:dyDescent="0.3">
      <c r="B8" s="24"/>
      <c r="C8" s="25"/>
      <c r="D8" s="26"/>
      <c r="E8" s="27"/>
      <c r="F8" s="28"/>
      <c r="G8" s="29"/>
    </row>
    <row r="9" spans="2:9" ht="12" customHeight="1" x14ac:dyDescent="0.25">
      <c r="B9" s="30"/>
      <c r="C9" s="31"/>
      <c r="D9" s="32"/>
      <c r="E9" s="33"/>
      <c r="F9" s="34"/>
      <c r="G9" s="35"/>
    </row>
    <row r="10" spans="2:9" ht="12" customHeight="1" x14ac:dyDescent="0.3">
      <c r="B10" s="36">
        <v>4</v>
      </c>
      <c r="C10" s="37" t="s">
        <v>13</v>
      </c>
      <c r="D10" s="38"/>
      <c r="E10" s="39"/>
      <c r="F10" s="40"/>
      <c r="G10" s="41" t="str">
        <f t="shared" ref="G10:G11" si="0">IF(OR(AND(E10="Prov",F10="Sum"),(F10="PC Sum")),". . . . . . . . .00",IF(ISERR(E10*F10),"",IF(E10*F10=0,"",ROUND(E10*F10,2))))</f>
        <v/>
      </c>
    </row>
    <row r="11" spans="2:9" ht="12" customHeight="1" x14ac:dyDescent="0.25">
      <c r="B11" s="42"/>
      <c r="C11" s="43"/>
      <c r="D11" s="38"/>
      <c r="E11" s="39"/>
      <c r="F11" s="44"/>
      <c r="G11" s="41" t="str">
        <f t="shared" si="0"/>
        <v/>
      </c>
    </row>
    <row r="12" spans="2:9" ht="12" customHeight="1" x14ac:dyDescent="0.3">
      <c r="B12" s="112">
        <v>4.0999999999999996</v>
      </c>
      <c r="C12" s="37" t="s">
        <v>394</v>
      </c>
      <c r="D12" s="38"/>
      <c r="E12" s="39"/>
      <c r="F12" s="44"/>
      <c r="G12" s="163"/>
    </row>
    <row r="13" spans="2:9" ht="13" x14ac:dyDescent="0.3">
      <c r="B13" s="233"/>
      <c r="C13" s="49"/>
      <c r="D13" s="38"/>
      <c r="E13" s="44"/>
      <c r="F13" s="44"/>
      <c r="G13" s="163"/>
    </row>
    <row r="14" spans="2:9" ht="12" customHeight="1" x14ac:dyDescent="0.25">
      <c r="B14" s="154" t="s">
        <v>260</v>
      </c>
      <c r="C14" s="164" t="s">
        <v>14</v>
      </c>
      <c r="D14" s="38" t="s">
        <v>8</v>
      </c>
      <c r="E14" s="38">
        <v>1500</v>
      </c>
      <c r="F14" s="74"/>
      <c r="G14" s="75"/>
      <c r="I14" s="9"/>
    </row>
    <row r="15" spans="2:9" ht="12" customHeight="1" x14ac:dyDescent="0.3">
      <c r="B15" s="154"/>
      <c r="C15" s="37"/>
      <c r="D15" s="38"/>
      <c r="E15" s="44"/>
      <c r="F15" s="44"/>
      <c r="G15" s="163"/>
    </row>
    <row r="16" spans="2:9" ht="12" customHeight="1" x14ac:dyDescent="0.25">
      <c r="B16" s="154" t="s">
        <v>261</v>
      </c>
      <c r="C16" s="164" t="s">
        <v>16</v>
      </c>
      <c r="D16" s="38" t="s">
        <v>8</v>
      </c>
      <c r="E16" s="38">
        <v>2500</v>
      </c>
      <c r="F16" s="74"/>
      <c r="G16" s="75"/>
    </row>
    <row r="17" spans="2:7" ht="12" customHeight="1" x14ac:dyDescent="0.25">
      <c r="B17" s="132"/>
      <c r="C17" s="165"/>
      <c r="D17" s="38"/>
      <c r="E17" s="39"/>
      <c r="F17" s="44"/>
      <c r="G17" s="163"/>
    </row>
    <row r="18" spans="2:7" ht="12" customHeight="1" x14ac:dyDescent="0.25">
      <c r="B18" s="132" t="s">
        <v>262</v>
      </c>
      <c r="C18" s="164" t="s">
        <v>392</v>
      </c>
      <c r="D18" s="38" t="s">
        <v>8</v>
      </c>
      <c r="E18" s="38">
        <v>1500</v>
      </c>
      <c r="F18" s="74"/>
      <c r="G18" s="75"/>
    </row>
    <row r="19" spans="2:7" ht="12" customHeight="1" x14ac:dyDescent="0.25">
      <c r="B19" s="132"/>
      <c r="C19" s="166"/>
      <c r="D19" s="38"/>
      <c r="E19" s="44"/>
      <c r="F19" s="44"/>
      <c r="G19" s="163"/>
    </row>
    <row r="20" spans="2:7" ht="12" customHeight="1" x14ac:dyDescent="0.25">
      <c r="B20" s="132" t="s">
        <v>263</v>
      </c>
      <c r="C20" s="164" t="s">
        <v>393</v>
      </c>
      <c r="D20" s="38" t="s">
        <v>8</v>
      </c>
      <c r="E20" s="38">
        <v>2500</v>
      </c>
      <c r="F20" s="44"/>
      <c r="G20" s="75"/>
    </row>
    <row r="21" spans="2:7" ht="12" customHeight="1" x14ac:dyDescent="0.25">
      <c r="B21" s="132"/>
      <c r="C21" s="245"/>
      <c r="D21" s="38"/>
      <c r="E21" s="39"/>
      <c r="F21" s="44"/>
      <c r="G21" s="75"/>
    </row>
    <row r="22" spans="2:7" ht="12" customHeight="1" x14ac:dyDescent="0.25">
      <c r="B22" s="243" t="s">
        <v>398</v>
      </c>
      <c r="C22" s="245" t="s">
        <v>400</v>
      </c>
      <c r="D22" s="38" t="s">
        <v>399</v>
      </c>
      <c r="E22" s="38">
        <v>12</v>
      </c>
      <c r="F22" s="44"/>
      <c r="G22" s="75"/>
    </row>
    <row r="23" spans="2:7" ht="12" customHeight="1" x14ac:dyDescent="0.25">
      <c r="B23" s="132"/>
      <c r="C23" s="236"/>
      <c r="D23" s="38"/>
      <c r="E23" s="39"/>
      <c r="F23" s="44"/>
      <c r="G23" s="163"/>
    </row>
    <row r="24" spans="2:7" ht="12" customHeight="1" x14ac:dyDescent="0.3">
      <c r="B24" s="80" t="s">
        <v>248</v>
      </c>
      <c r="C24" s="37" t="s">
        <v>397</v>
      </c>
      <c r="D24" s="38"/>
      <c r="E24" s="167"/>
      <c r="F24" s="44"/>
      <c r="G24" s="163"/>
    </row>
    <row r="25" spans="2:7" ht="12" customHeight="1" x14ac:dyDescent="0.25">
      <c r="B25" s="132"/>
      <c r="C25" s="168"/>
      <c r="D25" s="38"/>
      <c r="E25" s="39"/>
      <c r="F25" s="44"/>
      <c r="G25" s="163"/>
    </row>
    <row r="26" spans="2:7" ht="12" customHeight="1" x14ac:dyDescent="0.25">
      <c r="B26" s="154" t="s">
        <v>264</v>
      </c>
      <c r="C26" s="164" t="s">
        <v>395</v>
      </c>
      <c r="D26" s="38" t="s">
        <v>7</v>
      </c>
      <c r="E26" s="38">
        <f>24*12</f>
        <v>288</v>
      </c>
      <c r="F26" s="74"/>
      <c r="G26" s="75"/>
    </row>
    <row r="27" spans="2:7" ht="12" customHeight="1" x14ac:dyDescent="0.3">
      <c r="B27" s="154"/>
      <c r="C27" s="37"/>
      <c r="D27" s="38"/>
      <c r="E27" s="44"/>
      <c r="F27" s="44"/>
      <c r="G27" s="163"/>
    </row>
    <row r="28" spans="2:7" ht="12" customHeight="1" x14ac:dyDescent="0.25">
      <c r="B28" s="154" t="s">
        <v>265</v>
      </c>
      <c r="C28" s="164" t="s">
        <v>396</v>
      </c>
      <c r="D28" s="38" t="s">
        <v>7</v>
      </c>
      <c r="E28" s="38">
        <f>56*12</f>
        <v>672</v>
      </c>
      <c r="F28" s="74"/>
      <c r="G28" s="75"/>
    </row>
    <row r="29" spans="2:7" ht="12" customHeight="1" x14ac:dyDescent="0.25">
      <c r="B29" s="132"/>
      <c r="C29" s="165"/>
      <c r="D29" s="38"/>
      <c r="E29" s="39"/>
      <c r="F29" s="44"/>
      <c r="G29" s="163"/>
    </row>
    <row r="30" spans="2:7" x14ac:dyDescent="0.25">
      <c r="B30" s="132"/>
      <c r="C30" s="166"/>
      <c r="D30" s="38"/>
      <c r="E30" s="44"/>
      <c r="F30" s="44"/>
      <c r="G30" s="163"/>
    </row>
    <row r="31" spans="2:7" ht="12" customHeight="1" x14ac:dyDescent="0.25">
      <c r="B31" s="132"/>
      <c r="C31" s="164"/>
      <c r="D31" s="38"/>
      <c r="E31" s="38"/>
      <c r="F31" s="44"/>
      <c r="G31" s="75"/>
    </row>
    <row r="32" spans="2:7" ht="12" customHeight="1" x14ac:dyDescent="0.3">
      <c r="B32" s="42"/>
      <c r="C32" s="37"/>
      <c r="D32" s="38"/>
      <c r="E32" s="39"/>
      <c r="F32" s="44"/>
      <c r="G32" s="163"/>
    </row>
    <row r="33" spans="2:7" ht="12" customHeight="1" x14ac:dyDescent="0.3">
      <c r="B33" s="80" t="s">
        <v>249</v>
      </c>
      <c r="C33" s="37" t="s">
        <v>123</v>
      </c>
      <c r="D33" s="38"/>
      <c r="E33" s="39"/>
      <c r="F33" s="44"/>
      <c r="G33" s="163"/>
    </row>
    <row r="34" spans="2:7" ht="12" customHeight="1" x14ac:dyDescent="0.25">
      <c r="B34" s="45"/>
      <c r="C34" s="165"/>
      <c r="D34" s="38"/>
      <c r="E34" s="39"/>
      <c r="F34" s="44"/>
      <c r="G34" s="163"/>
    </row>
    <row r="35" spans="2:7" ht="12" customHeight="1" x14ac:dyDescent="0.25">
      <c r="B35" s="154" t="s">
        <v>266</v>
      </c>
      <c r="C35" s="166" t="s">
        <v>17</v>
      </c>
      <c r="D35" s="81" t="s">
        <v>119</v>
      </c>
      <c r="E35" s="47"/>
      <c r="F35" s="47"/>
      <c r="G35" s="163"/>
    </row>
    <row r="36" spans="2:7" ht="12" customHeight="1" x14ac:dyDescent="0.25">
      <c r="B36" s="42"/>
      <c r="C36" s="166"/>
      <c r="D36" s="81"/>
      <c r="E36" s="39"/>
      <c r="F36" s="44"/>
      <c r="G36" s="163"/>
    </row>
    <row r="37" spans="2:7" ht="12" customHeight="1" x14ac:dyDescent="0.25">
      <c r="B37" s="154" t="s">
        <v>267</v>
      </c>
      <c r="C37" s="166" t="s">
        <v>121</v>
      </c>
      <c r="D37" s="81" t="s">
        <v>122</v>
      </c>
      <c r="E37" s="47"/>
      <c r="F37" s="44">
        <v>20000</v>
      </c>
      <c r="G37" s="163"/>
    </row>
    <row r="38" spans="2:7" ht="12" customHeight="1" x14ac:dyDescent="0.25">
      <c r="B38" s="45"/>
      <c r="C38" s="166"/>
      <c r="D38" s="81"/>
      <c r="E38" s="39"/>
      <c r="F38" s="44"/>
      <c r="G38" s="163"/>
    </row>
    <row r="39" spans="2:7" ht="12" customHeight="1" x14ac:dyDescent="0.25">
      <c r="B39" s="132" t="s">
        <v>268</v>
      </c>
      <c r="C39" s="166" t="s">
        <v>18</v>
      </c>
      <c r="D39" s="81" t="s">
        <v>119</v>
      </c>
      <c r="E39" s="47"/>
      <c r="F39" s="47"/>
      <c r="G39" s="163"/>
    </row>
    <row r="40" spans="2:7" ht="12" customHeight="1" x14ac:dyDescent="0.25">
      <c r="B40" s="45"/>
      <c r="C40" s="168"/>
      <c r="D40" s="38"/>
      <c r="E40" s="167"/>
      <c r="F40" s="44"/>
      <c r="G40" s="163"/>
    </row>
    <row r="41" spans="2:7" ht="12" customHeight="1" x14ac:dyDescent="0.25">
      <c r="B41" s="132" t="s">
        <v>269</v>
      </c>
      <c r="C41" s="166" t="s">
        <v>121</v>
      </c>
      <c r="D41" s="81" t="s">
        <v>122</v>
      </c>
      <c r="E41" s="47"/>
      <c r="F41" s="44">
        <v>50000</v>
      </c>
      <c r="G41" s="163"/>
    </row>
    <row r="42" spans="2:7" ht="12" customHeight="1" x14ac:dyDescent="0.25">
      <c r="B42" s="45"/>
      <c r="C42" s="166"/>
      <c r="D42" s="81"/>
      <c r="E42" s="39"/>
      <c r="F42" s="44"/>
      <c r="G42" s="163"/>
    </row>
    <row r="43" spans="2:7" ht="12" customHeight="1" x14ac:dyDescent="0.25">
      <c r="B43" s="132" t="s">
        <v>270</v>
      </c>
      <c r="C43" s="166" t="s">
        <v>19</v>
      </c>
      <c r="D43" s="81" t="s">
        <v>119</v>
      </c>
      <c r="E43" s="47"/>
      <c r="F43" s="47"/>
      <c r="G43" s="163"/>
    </row>
    <row r="44" spans="2:7" ht="12" customHeight="1" x14ac:dyDescent="0.25">
      <c r="B44" s="45"/>
      <c r="C44" s="168"/>
      <c r="D44" s="38"/>
      <c r="E44" s="39"/>
      <c r="F44" s="44"/>
      <c r="G44" s="163"/>
    </row>
    <row r="45" spans="2:7" ht="12" customHeight="1" x14ac:dyDescent="0.25">
      <c r="B45" s="132" t="s">
        <v>272</v>
      </c>
      <c r="C45" s="166" t="s">
        <v>121</v>
      </c>
      <c r="D45" s="81" t="s">
        <v>122</v>
      </c>
      <c r="E45" s="47"/>
      <c r="F45" s="44">
        <v>830000</v>
      </c>
      <c r="G45" s="163"/>
    </row>
    <row r="46" spans="2:7" ht="12" customHeight="1" x14ac:dyDescent="0.25">
      <c r="B46" s="45"/>
      <c r="C46" s="43"/>
      <c r="D46" s="46"/>
      <c r="E46" s="39"/>
      <c r="F46" s="44"/>
      <c r="G46" s="41"/>
    </row>
    <row r="47" spans="2:7" ht="13" x14ac:dyDescent="0.3">
      <c r="B47" s="80" t="s">
        <v>250</v>
      </c>
      <c r="C47" s="49" t="s">
        <v>124</v>
      </c>
      <c r="D47" s="46"/>
      <c r="E47" s="39"/>
      <c r="F47" s="44"/>
      <c r="G47" s="41"/>
    </row>
    <row r="48" spans="2:7" ht="12" customHeight="1" x14ac:dyDescent="0.25">
      <c r="B48" s="42"/>
      <c r="C48" s="43"/>
      <c r="D48" s="38"/>
      <c r="E48" s="47"/>
      <c r="F48" s="44"/>
      <c r="G48" s="41"/>
    </row>
    <row r="49" spans="2:8" x14ac:dyDescent="0.25">
      <c r="B49" s="154" t="s">
        <v>271</v>
      </c>
      <c r="C49" s="169" t="s">
        <v>438</v>
      </c>
      <c r="D49" s="46"/>
      <c r="E49" s="39"/>
      <c r="F49" s="44"/>
      <c r="G49" s="41"/>
    </row>
    <row r="50" spans="2:8" x14ac:dyDescent="0.25">
      <c r="B50" s="42"/>
      <c r="C50" s="169" t="s">
        <v>125</v>
      </c>
      <c r="D50" s="38" t="s">
        <v>7</v>
      </c>
      <c r="E50" s="214">
        <v>20</v>
      </c>
      <c r="F50" s="44"/>
      <c r="G50" s="41"/>
    </row>
    <row r="51" spans="2:8" x14ac:dyDescent="0.25">
      <c r="B51" s="45"/>
      <c r="C51" s="56"/>
      <c r="D51" s="46"/>
      <c r="E51" s="39"/>
      <c r="F51" s="44"/>
      <c r="G51" s="41"/>
    </row>
    <row r="52" spans="2:8" ht="12" customHeight="1" thickBot="1" x14ac:dyDescent="0.3">
      <c r="B52" s="42"/>
      <c r="C52" s="43"/>
      <c r="D52" s="38"/>
      <c r="E52" s="39"/>
      <c r="F52" s="44"/>
      <c r="G52" s="41"/>
    </row>
    <row r="53" spans="2:8" x14ac:dyDescent="0.25">
      <c r="B53" s="57"/>
      <c r="C53" s="58"/>
      <c r="D53" s="59"/>
      <c r="E53" s="60"/>
      <c r="F53" s="61"/>
      <c r="G53" s="62"/>
    </row>
    <row r="54" spans="2:8" ht="13" x14ac:dyDescent="0.3">
      <c r="B54" s="63" t="s">
        <v>405</v>
      </c>
      <c r="C54" s="6"/>
      <c r="D54" s="3"/>
      <c r="E54" s="54"/>
      <c r="F54" s="64"/>
      <c r="G54" s="65"/>
    </row>
    <row r="55" spans="2:8" ht="13" thickBot="1" x14ac:dyDescent="0.3">
      <c r="B55" s="66"/>
      <c r="C55" s="67"/>
      <c r="D55" s="68"/>
      <c r="E55" s="69"/>
      <c r="F55" s="70"/>
      <c r="G55" s="71"/>
    </row>
    <row r="56" spans="2:8" x14ac:dyDescent="0.25">
      <c r="B56" s="3"/>
      <c r="C56" s="6"/>
      <c r="D56" s="6"/>
      <c r="F56" s="72"/>
      <c r="G56" s="72"/>
      <c r="H56" s="73"/>
    </row>
  </sheetData>
  <mergeCells count="1">
    <mergeCell ref="B3:G3"/>
  </mergeCells>
  <pageMargins left="0.7" right="0.7" top="0.75" bottom="0.75" header="0.3" footer="0.3"/>
  <pageSetup paperSize="8" scale="7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6F909C-DA27-4F2C-961E-9A88E43C26E4}">
  <dimension ref="B1:I56"/>
  <sheetViews>
    <sheetView view="pageBreakPreview" topLeftCell="A27" zoomScaleNormal="100" zoomScaleSheetLayoutView="100" workbookViewId="0">
      <selection activeCell="C49" sqref="C49"/>
    </sheetView>
  </sheetViews>
  <sheetFormatPr defaultColWidth="9.08984375" defaultRowHeight="12.5" x14ac:dyDescent="0.25"/>
  <cols>
    <col min="1" max="1" width="9.08984375" style="2"/>
    <col min="2" max="2" width="10.6328125" style="2" customWidth="1"/>
    <col min="3" max="3" width="50" style="2" customWidth="1"/>
    <col min="4" max="4" width="8.54296875" style="2" customWidth="1"/>
    <col min="5" max="5" width="10.54296875" style="3" customWidth="1"/>
    <col min="6" max="6" width="18.81640625" style="4" customWidth="1"/>
    <col min="7" max="7" width="14.453125" style="4" customWidth="1"/>
    <col min="8" max="8" width="15.6328125" style="2" customWidth="1"/>
    <col min="9" max="255" width="9.08984375" style="2"/>
    <col min="256" max="256" width="10.6328125" style="2" customWidth="1"/>
    <col min="257" max="257" width="6.6328125" style="2" customWidth="1"/>
    <col min="258" max="259" width="3.6328125" style="2" customWidth="1"/>
    <col min="260" max="260" width="32.6328125" style="2" customWidth="1"/>
    <col min="261" max="261" width="6.6328125" style="2" customWidth="1"/>
    <col min="262" max="262" width="9.6328125" style="2" customWidth="1"/>
    <col min="263" max="263" width="10.6328125" style="2" customWidth="1"/>
    <col min="264" max="264" width="15.6328125" style="2" customWidth="1"/>
    <col min="265" max="511" width="9.08984375" style="2"/>
    <col min="512" max="512" width="10.6328125" style="2" customWidth="1"/>
    <col min="513" max="513" width="6.6328125" style="2" customWidth="1"/>
    <col min="514" max="515" width="3.6328125" style="2" customWidth="1"/>
    <col min="516" max="516" width="32.6328125" style="2" customWidth="1"/>
    <col min="517" max="517" width="6.6328125" style="2" customWidth="1"/>
    <col min="518" max="518" width="9.6328125" style="2" customWidth="1"/>
    <col min="519" max="519" width="10.6328125" style="2" customWidth="1"/>
    <col min="520" max="520" width="15.6328125" style="2" customWidth="1"/>
    <col min="521" max="767" width="9.08984375" style="2"/>
    <col min="768" max="768" width="10.6328125" style="2" customWidth="1"/>
    <col min="769" max="769" width="6.6328125" style="2" customWidth="1"/>
    <col min="770" max="771" width="3.6328125" style="2" customWidth="1"/>
    <col min="772" max="772" width="32.6328125" style="2" customWidth="1"/>
    <col min="773" max="773" width="6.6328125" style="2" customWidth="1"/>
    <col min="774" max="774" width="9.6328125" style="2" customWidth="1"/>
    <col min="775" max="775" width="10.6328125" style="2" customWidth="1"/>
    <col min="776" max="776" width="15.6328125" style="2" customWidth="1"/>
    <col min="777" max="1023" width="9.08984375" style="2"/>
    <col min="1024" max="1024" width="10.6328125" style="2" customWidth="1"/>
    <col min="1025" max="1025" width="6.6328125" style="2" customWidth="1"/>
    <col min="1026" max="1027" width="3.6328125" style="2" customWidth="1"/>
    <col min="1028" max="1028" width="32.6328125" style="2" customWidth="1"/>
    <col min="1029" max="1029" width="6.6328125" style="2" customWidth="1"/>
    <col min="1030" max="1030" width="9.6328125" style="2" customWidth="1"/>
    <col min="1031" max="1031" width="10.6328125" style="2" customWidth="1"/>
    <col min="1032" max="1032" width="15.6328125" style="2" customWidth="1"/>
    <col min="1033" max="1279" width="9.08984375" style="2"/>
    <col min="1280" max="1280" width="10.6328125" style="2" customWidth="1"/>
    <col min="1281" max="1281" width="6.6328125" style="2" customWidth="1"/>
    <col min="1282" max="1283" width="3.6328125" style="2" customWidth="1"/>
    <col min="1284" max="1284" width="32.6328125" style="2" customWidth="1"/>
    <col min="1285" max="1285" width="6.6328125" style="2" customWidth="1"/>
    <col min="1286" max="1286" width="9.6328125" style="2" customWidth="1"/>
    <col min="1287" max="1287" width="10.6328125" style="2" customWidth="1"/>
    <col min="1288" max="1288" width="15.6328125" style="2" customWidth="1"/>
    <col min="1289" max="1535" width="9.08984375" style="2"/>
    <col min="1536" max="1536" width="10.6328125" style="2" customWidth="1"/>
    <col min="1537" max="1537" width="6.6328125" style="2" customWidth="1"/>
    <col min="1538" max="1539" width="3.6328125" style="2" customWidth="1"/>
    <col min="1540" max="1540" width="32.6328125" style="2" customWidth="1"/>
    <col min="1541" max="1541" width="6.6328125" style="2" customWidth="1"/>
    <col min="1542" max="1542" width="9.6328125" style="2" customWidth="1"/>
    <col min="1543" max="1543" width="10.6328125" style="2" customWidth="1"/>
    <col min="1544" max="1544" width="15.6328125" style="2" customWidth="1"/>
    <col min="1545" max="1791" width="9.08984375" style="2"/>
    <col min="1792" max="1792" width="10.6328125" style="2" customWidth="1"/>
    <col min="1793" max="1793" width="6.6328125" style="2" customWidth="1"/>
    <col min="1794" max="1795" width="3.6328125" style="2" customWidth="1"/>
    <col min="1796" max="1796" width="32.6328125" style="2" customWidth="1"/>
    <col min="1797" max="1797" width="6.6328125" style="2" customWidth="1"/>
    <col min="1798" max="1798" width="9.6328125" style="2" customWidth="1"/>
    <col min="1799" max="1799" width="10.6328125" style="2" customWidth="1"/>
    <col min="1800" max="1800" width="15.6328125" style="2" customWidth="1"/>
    <col min="1801" max="2047" width="9.08984375" style="2"/>
    <col min="2048" max="2048" width="10.6328125" style="2" customWidth="1"/>
    <col min="2049" max="2049" width="6.6328125" style="2" customWidth="1"/>
    <col min="2050" max="2051" width="3.6328125" style="2" customWidth="1"/>
    <col min="2052" max="2052" width="32.6328125" style="2" customWidth="1"/>
    <col min="2053" max="2053" width="6.6328125" style="2" customWidth="1"/>
    <col min="2054" max="2054" width="9.6328125" style="2" customWidth="1"/>
    <col min="2055" max="2055" width="10.6328125" style="2" customWidth="1"/>
    <col min="2056" max="2056" width="15.6328125" style="2" customWidth="1"/>
    <col min="2057" max="2303" width="9.08984375" style="2"/>
    <col min="2304" max="2304" width="10.6328125" style="2" customWidth="1"/>
    <col min="2305" max="2305" width="6.6328125" style="2" customWidth="1"/>
    <col min="2306" max="2307" width="3.6328125" style="2" customWidth="1"/>
    <col min="2308" max="2308" width="32.6328125" style="2" customWidth="1"/>
    <col min="2309" max="2309" width="6.6328125" style="2" customWidth="1"/>
    <col min="2310" max="2310" width="9.6328125" style="2" customWidth="1"/>
    <col min="2311" max="2311" width="10.6328125" style="2" customWidth="1"/>
    <col min="2312" max="2312" width="15.6328125" style="2" customWidth="1"/>
    <col min="2313" max="2559" width="9.08984375" style="2"/>
    <col min="2560" max="2560" width="10.6328125" style="2" customWidth="1"/>
    <col min="2561" max="2561" width="6.6328125" style="2" customWidth="1"/>
    <col min="2562" max="2563" width="3.6328125" style="2" customWidth="1"/>
    <col min="2564" max="2564" width="32.6328125" style="2" customWidth="1"/>
    <col min="2565" max="2565" width="6.6328125" style="2" customWidth="1"/>
    <col min="2566" max="2566" width="9.6328125" style="2" customWidth="1"/>
    <col min="2567" max="2567" width="10.6328125" style="2" customWidth="1"/>
    <col min="2568" max="2568" width="15.6328125" style="2" customWidth="1"/>
    <col min="2569" max="2815" width="9.08984375" style="2"/>
    <col min="2816" max="2816" width="10.6328125" style="2" customWidth="1"/>
    <col min="2817" max="2817" width="6.6328125" style="2" customWidth="1"/>
    <col min="2818" max="2819" width="3.6328125" style="2" customWidth="1"/>
    <col min="2820" max="2820" width="32.6328125" style="2" customWidth="1"/>
    <col min="2821" max="2821" width="6.6328125" style="2" customWidth="1"/>
    <col min="2822" max="2822" width="9.6328125" style="2" customWidth="1"/>
    <col min="2823" max="2823" width="10.6328125" style="2" customWidth="1"/>
    <col min="2824" max="2824" width="15.6328125" style="2" customWidth="1"/>
    <col min="2825" max="3071" width="9.08984375" style="2"/>
    <col min="3072" max="3072" width="10.6328125" style="2" customWidth="1"/>
    <col min="3073" max="3073" width="6.6328125" style="2" customWidth="1"/>
    <col min="3074" max="3075" width="3.6328125" style="2" customWidth="1"/>
    <col min="3076" max="3076" width="32.6328125" style="2" customWidth="1"/>
    <col min="3077" max="3077" width="6.6328125" style="2" customWidth="1"/>
    <col min="3078" max="3078" width="9.6328125" style="2" customWidth="1"/>
    <col min="3079" max="3079" width="10.6328125" style="2" customWidth="1"/>
    <col min="3080" max="3080" width="15.6328125" style="2" customWidth="1"/>
    <col min="3081" max="3327" width="9.08984375" style="2"/>
    <col min="3328" max="3328" width="10.6328125" style="2" customWidth="1"/>
    <col min="3329" max="3329" width="6.6328125" style="2" customWidth="1"/>
    <col min="3330" max="3331" width="3.6328125" style="2" customWidth="1"/>
    <col min="3332" max="3332" width="32.6328125" style="2" customWidth="1"/>
    <col min="3333" max="3333" width="6.6328125" style="2" customWidth="1"/>
    <col min="3334" max="3334" width="9.6328125" style="2" customWidth="1"/>
    <col min="3335" max="3335" width="10.6328125" style="2" customWidth="1"/>
    <col min="3336" max="3336" width="15.6328125" style="2" customWidth="1"/>
    <col min="3337" max="3583" width="9.08984375" style="2"/>
    <col min="3584" max="3584" width="10.6328125" style="2" customWidth="1"/>
    <col min="3585" max="3585" width="6.6328125" style="2" customWidth="1"/>
    <col min="3586" max="3587" width="3.6328125" style="2" customWidth="1"/>
    <col min="3588" max="3588" width="32.6328125" style="2" customWidth="1"/>
    <col min="3589" max="3589" width="6.6328125" style="2" customWidth="1"/>
    <col min="3590" max="3590" width="9.6328125" style="2" customWidth="1"/>
    <col min="3591" max="3591" width="10.6328125" style="2" customWidth="1"/>
    <col min="3592" max="3592" width="15.6328125" style="2" customWidth="1"/>
    <col min="3593" max="3839" width="9.08984375" style="2"/>
    <col min="3840" max="3840" width="10.6328125" style="2" customWidth="1"/>
    <col min="3841" max="3841" width="6.6328125" style="2" customWidth="1"/>
    <col min="3842" max="3843" width="3.6328125" style="2" customWidth="1"/>
    <col min="3844" max="3844" width="32.6328125" style="2" customWidth="1"/>
    <col min="3845" max="3845" width="6.6328125" style="2" customWidth="1"/>
    <col min="3846" max="3846" width="9.6328125" style="2" customWidth="1"/>
    <col min="3847" max="3847" width="10.6328125" style="2" customWidth="1"/>
    <col min="3848" max="3848" width="15.6328125" style="2" customWidth="1"/>
    <col min="3849" max="4095" width="9.08984375" style="2"/>
    <col min="4096" max="4096" width="10.6328125" style="2" customWidth="1"/>
    <col min="4097" max="4097" width="6.6328125" style="2" customWidth="1"/>
    <col min="4098" max="4099" width="3.6328125" style="2" customWidth="1"/>
    <col min="4100" max="4100" width="32.6328125" style="2" customWidth="1"/>
    <col min="4101" max="4101" width="6.6328125" style="2" customWidth="1"/>
    <col min="4102" max="4102" width="9.6328125" style="2" customWidth="1"/>
    <col min="4103" max="4103" width="10.6328125" style="2" customWidth="1"/>
    <col min="4104" max="4104" width="15.6328125" style="2" customWidth="1"/>
    <col min="4105" max="4351" width="9.08984375" style="2"/>
    <col min="4352" max="4352" width="10.6328125" style="2" customWidth="1"/>
    <col min="4353" max="4353" width="6.6328125" style="2" customWidth="1"/>
    <col min="4354" max="4355" width="3.6328125" style="2" customWidth="1"/>
    <col min="4356" max="4356" width="32.6328125" style="2" customWidth="1"/>
    <col min="4357" max="4357" width="6.6328125" style="2" customWidth="1"/>
    <col min="4358" max="4358" width="9.6328125" style="2" customWidth="1"/>
    <col min="4359" max="4359" width="10.6328125" style="2" customWidth="1"/>
    <col min="4360" max="4360" width="15.6328125" style="2" customWidth="1"/>
    <col min="4361" max="4607" width="9.08984375" style="2"/>
    <col min="4608" max="4608" width="10.6328125" style="2" customWidth="1"/>
    <col min="4609" max="4609" width="6.6328125" style="2" customWidth="1"/>
    <col min="4610" max="4611" width="3.6328125" style="2" customWidth="1"/>
    <col min="4612" max="4612" width="32.6328125" style="2" customWidth="1"/>
    <col min="4613" max="4613" width="6.6328125" style="2" customWidth="1"/>
    <col min="4614" max="4614" width="9.6328125" style="2" customWidth="1"/>
    <col min="4615" max="4615" width="10.6328125" style="2" customWidth="1"/>
    <col min="4616" max="4616" width="15.6328125" style="2" customWidth="1"/>
    <col min="4617" max="4863" width="9.08984375" style="2"/>
    <col min="4864" max="4864" width="10.6328125" style="2" customWidth="1"/>
    <col min="4865" max="4865" width="6.6328125" style="2" customWidth="1"/>
    <col min="4866" max="4867" width="3.6328125" style="2" customWidth="1"/>
    <col min="4868" max="4868" width="32.6328125" style="2" customWidth="1"/>
    <col min="4869" max="4869" width="6.6328125" style="2" customWidth="1"/>
    <col min="4870" max="4870" width="9.6328125" style="2" customWidth="1"/>
    <col min="4871" max="4871" width="10.6328125" style="2" customWidth="1"/>
    <col min="4872" max="4872" width="15.6328125" style="2" customWidth="1"/>
    <col min="4873" max="5119" width="9.08984375" style="2"/>
    <col min="5120" max="5120" width="10.6328125" style="2" customWidth="1"/>
    <col min="5121" max="5121" width="6.6328125" style="2" customWidth="1"/>
    <col min="5122" max="5123" width="3.6328125" style="2" customWidth="1"/>
    <col min="5124" max="5124" width="32.6328125" style="2" customWidth="1"/>
    <col min="5125" max="5125" width="6.6328125" style="2" customWidth="1"/>
    <col min="5126" max="5126" width="9.6328125" style="2" customWidth="1"/>
    <col min="5127" max="5127" width="10.6328125" style="2" customWidth="1"/>
    <col min="5128" max="5128" width="15.6328125" style="2" customWidth="1"/>
    <col min="5129" max="5375" width="9.08984375" style="2"/>
    <col min="5376" max="5376" width="10.6328125" style="2" customWidth="1"/>
    <col min="5377" max="5377" width="6.6328125" style="2" customWidth="1"/>
    <col min="5378" max="5379" width="3.6328125" style="2" customWidth="1"/>
    <col min="5380" max="5380" width="32.6328125" style="2" customWidth="1"/>
    <col min="5381" max="5381" width="6.6328125" style="2" customWidth="1"/>
    <col min="5382" max="5382" width="9.6328125" style="2" customWidth="1"/>
    <col min="5383" max="5383" width="10.6328125" style="2" customWidth="1"/>
    <col min="5384" max="5384" width="15.6328125" style="2" customWidth="1"/>
    <col min="5385" max="5631" width="9.08984375" style="2"/>
    <col min="5632" max="5632" width="10.6328125" style="2" customWidth="1"/>
    <col min="5633" max="5633" width="6.6328125" style="2" customWidth="1"/>
    <col min="5634" max="5635" width="3.6328125" style="2" customWidth="1"/>
    <col min="5636" max="5636" width="32.6328125" style="2" customWidth="1"/>
    <col min="5637" max="5637" width="6.6328125" style="2" customWidth="1"/>
    <col min="5638" max="5638" width="9.6328125" style="2" customWidth="1"/>
    <col min="5639" max="5639" width="10.6328125" style="2" customWidth="1"/>
    <col min="5640" max="5640" width="15.6328125" style="2" customWidth="1"/>
    <col min="5641" max="5887" width="9.08984375" style="2"/>
    <col min="5888" max="5888" width="10.6328125" style="2" customWidth="1"/>
    <col min="5889" max="5889" width="6.6328125" style="2" customWidth="1"/>
    <col min="5890" max="5891" width="3.6328125" style="2" customWidth="1"/>
    <col min="5892" max="5892" width="32.6328125" style="2" customWidth="1"/>
    <col min="5893" max="5893" width="6.6328125" style="2" customWidth="1"/>
    <col min="5894" max="5894" width="9.6328125" style="2" customWidth="1"/>
    <col min="5895" max="5895" width="10.6328125" style="2" customWidth="1"/>
    <col min="5896" max="5896" width="15.6328125" style="2" customWidth="1"/>
    <col min="5897" max="6143" width="9.08984375" style="2"/>
    <col min="6144" max="6144" width="10.6328125" style="2" customWidth="1"/>
    <col min="6145" max="6145" width="6.6328125" style="2" customWidth="1"/>
    <col min="6146" max="6147" width="3.6328125" style="2" customWidth="1"/>
    <col min="6148" max="6148" width="32.6328125" style="2" customWidth="1"/>
    <col min="6149" max="6149" width="6.6328125" style="2" customWidth="1"/>
    <col min="6150" max="6150" width="9.6328125" style="2" customWidth="1"/>
    <col min="6151" max="6151" width="10.6328125" style="2" customWidth="1"/>
    <col min="6152" max="6152" width="15.6328125" style="2" customWidth="1"/>
    <col min="6153" max="6399" width="9.08984375" style="2"/>
    <col min="6400" max="6400" width="10.6328125" style="2" customWidth="1"/>
    <col min="6401" max="6401" width="6.6328125" style="2" customWidth="1"/>
    <col min="6402" max="6403" width="3.6328125" style="2" customWidth="1"/>
    <col min="6404" max="6404" width="32.6328125" style="2" customWidth="1"/>
    <col min="6405" max="6405" width="6.6328125" style="2" customWidth="1"/>
    <col min="6406" max="6406" width="9.6328125" style="2" customWidth="1"/>
    <col min="6407" max="6407" width="10.6328125" style="2" customWidth="1"/>
    <col min="6408" max="6408" width="15.6328125" style="2" customWidth="1"/>
    <col min="6409" max="6655" width="9.08984375" style="2"/>
    <col min="6656" max="6656" width="10.6328125" style="2" customWidth="1"/>
    <col min="6657" max="6657" width="6.6328125" style="2" customWidth="1"/>
    <col min="6658" max="6659" width="3.6328125" style="2" customWidth="1"/>
    <col min="6660" max="6660" width="32.6328125" style="2" customWidth="1"/>
    <col min="6661" max="6661" width="6.6328125" style="2" customWidth="1"/>
    <col min="6662" max="6662" width="9.6328125" style="2" customWidth="1"/>
    <col min="6663" max="6663" width="10.6328125" style="2" customWidth="1"/>
    <col min="6664" max="6664" width="15.6328125" style="2" customWidth="1"/>
    <col min="6665" max="6911" width="9.08984375" style="2"/>
    <col min="6912" max="6912" width="10.6328125" style="2" customWidth="1"/>
    <col min="6913" max="6913" width="6.6328125" style="2" customWidth="1"/>
    <col min="6914" max="6915" width="3.6328125" style="2" customWidth="1"/>
    <col min="6916" max="6916" width="32.6328125" style="2" customWidth="1"/>
    <col min="6917" max="6917" width="6.6328125" style="2" customWidth="1"/>
    <col min="6918" max="6918" width="9.6328125" style="2" customWidth="1"/>
    <col min="6919" max="6919" width="10.6328125" style="2" customWidth="1"/>
    <col min="6920" max="6920" width="15.6328125" style="2" customWidth="1"/>
    <col min="6921" max="7167" width="9.08984375" style="2"/>
    <col min="7168" max="7168" width="10.6328125" style="2" customWidth="1"/>
    <col min="7169" max="7169" width="6.6328125" style="2" customWidth="1"/>
    <col min="7170" max="7171" width="3.6328125" style="2" customWidth="1"/>
    <col min="7172" max="7172" width="32.6328125" style="2" customWidth="1"/>
    <col min="7173" max="7173" width="6.6328125" style="2" customWidth="1"/>
    <col min="7174" max="7174" width="9.6328125" style="2" customWidth="1"/>
    <col min="7175" max="7175" width="10.6328125" style="2" customWidth="1"/>
    <col min="7176" max="7176" width="15.6328125" style="2" customWidth="1"/>
    <col min="7177" max="7423" width="9.08984375" style="2"/>
    <col min="7424" max="7424" width="10.6328125" style="2" customWidth="1"/>
    <col min="7425" max="7425" width="6.6328125" style="2" customWidth="1"/>
    <col min="7426" max="7427" width="3.6328125" style="2" customWidth="1"/>
    <col min="7428" max="7428" width="32.6328125" style="2" customWidth="1"/>
    <col min="7429" max="7429" width="6.6328125" style="2" customWidth="1"/>
    <col min="7430" max="7430" width="9.6328125" style="2" customWidth="1"/>
    <col min="7431" max="7431" width="10.6328125" style="2" customWidth="1"/>
    <col min="7432" max="7432" width="15.6328125" style="2" customWidth="1"/>
    <col min="7433" max="7679" width="9.08984375" style="2"/>
    <col min="7680" max="7680" width="10.6328125" style="2" customWidth="1"/>
    <col min="7681" max="7681" width="6.6328125" style="2" customWidth="1"/>
    <col min="7682" max="7683" width="3.6328125" style="2" customWidth="1"/>
    <col min="7684" max="7684" width="32.6328125" style="2" customWidth="1"/>
    <col min="7685" max="7685" width="6.6328125" style="2" customWidth="1"/>
    <col min="7686" max="7686" width="9.6328125" style="2" customWidth="1"/>
    <col min="7687" max="7687" width="10.6328125" style="2" customWidth="1"/>
    <col min="7688" max="7688" width="15.6328125" style="2" customWidth="1"/>
    <col min="7689" max="7935" width="9.08984375" style="2"/>
    <col min="7936" max="7936" width="10.6328125" style="2" customWidth="1"/>
    <col min="7937" max="7937" width="6.6328125" style="2" customWidth="1"/>
    <col min="7938" max="7939" width="3.6328125" style="2" customWidth="1"/>
    <col min="7940" max="7940" width="32.6328125" style="2" customWidth="1"/>
    <col min="7941" max="7941" width="6.6328125" style="2" customWidth="1"/>
    <col min="7942" max="7942" width="9.6328125" style="2" customWidth="1"/>
    <col min="7943" max="7943" width="10.6328125" style="2" customWidth="1"/>
    <col min="7944" max="7944" width="15.6328125" style="2" customWidth="1"/>
    <col min="7945" max="8191" width="9.08984375" style="2"/>
    <col min="8192" max="8192" width="10.6328125" style="2" customWidth="1"/>
    <col min="8193" max="8193" width="6.6328125" style="2" customWidth="1"/>
    <col min="8194" max="8195" width="3.6328125" style="2" customWidth="1"/>
    <col min="8196" max="8196" width="32.6328125" style="2" customWidth="1"/>
    <col min="8197" max="8197" width="6.6328125" style="2" customWidth="1"/>
    <col min="8198" max="8198" width="9.6328125" style="2" customWidth="1"/>
    <col min="8199" max="8199" width="10.6328125" style="2" customWidth="1"/>
    <col min="8200" max="8200" width="15.6328125" style="2" customWidth="1"/>
    <col min="8201" max="8447" width="9.08984375" style="2"/>
    <col min="8448" max="8448" width="10.6328125" style="2" customWidth="1"/>
    <col min="8449" max="8449" width="6.6328125" style="2" customWidth="1"/>
    <col min="8450" max="8451" width="3.6328125" style="2" customWidth="1"/>
    <col min="8452" max="8452" width="32.6328125" style="2" customWidth="1"/>
    <col min="8453" max="8453" width="6.6328125" style="2" customWidth="1"/>
    <col min="8454" max="8454" width="9.6328125" style="2" customWidth="1"/>
    <col min="8455" max="8455" width="10.6328125" style="2" customWidth="1"/>
    <col min="8456" max="8456" width="15.6328125" style="2" customWidth="1"/>
    <col min="8457" max="8703" width="9.08984375" style="2"/>
    <col min="8704" max="8704" width="10.6328125" style="2" customWidth="1"/>
    <col min="8705" max="8705" width="6.6328125" style="2" customWidth="1"/>
    <col min="8706" max="8707" width="3.6328125" style="2" customWidth="1"/>
    <col min="8708" max="8708" width="32.6328125" style="2" customWidth="1"/>
    <col min="8709" max="8709" width="6.6328125" style="2" customWidth="1"/>
    <col min="8710" max="8710" width="9.6328125" style="2" customWidth="1"/>
    <col min="8711" max="8711" width="10.6328125" style="2" customWidth="1"/>
    <col min="8712" max="8712" width="15.6328125" style="2" customWidth="1"/>
    <col min="8713" max="8959" width="9.08984375" style="2"/>
    <col min="8960" max="8960" width="10.6328125" style="2" customWidth="1"/>
    <col min="8961" max="8961" width="6.6328125" style="2" customWidth="1"/>
    <col min="8962" max="8963" width="3.6328125" style="2" customWidth="1"/>
    <col min="8964" max="8964" width="32.6328125" style="2" customWidth="1"/>
    <col min="8965" max="8965" width="6.6328125" style="2" customWidth="1"/>
    <col min="8966" max="8966" width="9.6328125" style="2" customWidth="1"/>
    <col min="8967" max="8967" width="10.6328125" style="2" customWidth="1"/>
    <col min="8968" max="8968" width="15.6328125" style="2" customWidth="1"/>
    <col min="8969" max="9215" width="9.08984375" style="2"/>
    <col min="9216" max="9216" width="10.6328125" style="2" customWidth="1"/>
    <col min="9217" max="9217" width="6.6328125" style="2" customWidth="1"/>
    <col min="9218" max="9219" width="3.6328125" style="2" customWidth="1"/>
    <col min="9220" max="9220" width="32.6328125" style="2" customWidth="1"/>
    <col min="9221" max="9221" width="6.6328125" style="2" customWidth="1"/>
    <col min="9222" max="9222" width="9.6328125" style="2" customWidth="1"/>
    <col min="9223" max="9223" width="10.6328125" style="2" customWidth="1"/>
    <col min="9224" max="9224" width="15.6328125" style="2" customWidth="1"/>
    <col min="9225" max="9471" width="9.08984375" style="2"/>
    <col min="9472" max="9472" width="10.6328125" style="2" customWidth="1"/>
    <col min="9473" max="9473" width="6.6328125" style="2" customWidth="1"/>
    <col min="9474" max="9475" width="3.6328125" style="2" customWidth="1"/>
    <col min="9476" max="9476" width="32.6328125" style="2" customWidth="1"/>
    <col min="9477" max="9477" width="6.6328125" style="2" customWidth="1"/>
    <col min="9478" max="9478" width="9.6328125" style="2" customWidth="1"/>
    <col min="9479" max="9479" width="10.6328125" style="2" customWidth="1"/>
    <col min="9480" max="9480" width="15.6328125" style="2" customWidth="1"/>
    <col min="9481" max="9727" width="9.08984375" style="2"/>
    <col min="9728" max="9728" width="10.6328125" style="2" customWidth="1"/>
    <col min="9729" max="9729" width="6.6328125" style="2" customWidth="1"/>
    <col min="9730" max="9731" width="3.6328125" style="2" customWidth="1"/>
    <col min="9732" max="9732" width="32.6328125" style="2" customWidth="1"/>
    <col min="9733" max="9733" width="6.6328125" style="2" customWidth="1"/>
    <col min="9734" max="9734" width="9.6328125" style="2" customWidth="1"/>
    <col min="9735" max="9735" width="10.6328125" style="2" customWidth="1"/>
    <col min="9736" max="9736" width="15.6328125" style="2" customWidth="1"/>
    <col min="9737" max="9983" width="9.08984375" style="2"/>
    <col min="9984" max="9984" width="10.6328125" style="2" customWidth="1"/>
    <col min="9985" max="9985" width="6.6328125" style="2" customWidth="1"/>
    <col min="9986" max="9987" width="3.6328125" style="2" customWidth="1"/>
    <col min="9988" max="9988" width="32.6328125" style="2" customWidth="1"/>
    <col min="9989" max="9989" width="6.6328125" style="2" customWidth="1"/>
    <col min="9990" max="9990" width="9.6328125" style="2" customWidth="1"/>
    <col min="9991" max="9991" width="10.6328125" style="2" customWidth="1"/>
    <col min="9992" max="9992" width="15.6328125" style="2" customWidth="1"/>
    <col min="9993" max="10239" width="9.08984375" style="2"/>
    <col min="10240" max="10240" width="10.6328125" style="2" customWidth="1"/>
    <col min="10241" max="10241" width="6.6328125" style="2" customWidth="1"/>
    <col min="10242" max="10243" width="3.6328125" style="2" customWidth="1"/>
    <col min="10244" max="10244" width="32.6328125" style="2" customWidth="1"/>
    <col min="10245" max="10245" width="6.6328125" style="2" customWidth="1"/>
    <col min="10246" max="10246" width="9.6328125" style="2" customWidth="1"/>
    <col min="10247" max="10247" width="10.6328125" style="2" customWidth="1"/>
    <col min="10248" max="10248" width="15.6328125" style="2" customWidth="1"/>
    <col min="10249" max="10495" width="9.08984375" style="2"/>
    <col min="10496" max="10496" width="10.6328125" style="2" customWidth="1"/>
    <col min="10497" max="10497" width="6.6328125" style="2" customWidth="1"/>
    <col min="10498" max="10499" width="3.6328125" style="2" customWidth="1"/>
    <col min="10500" max="10500" width="32.6328125" style="2" customWidth="1"/>
    <col min="10501" max="10501" width="6.6328125" style="2" customWidth="1"/>
    <col min="10502" max="10502" width="9.6328125" style="2" customWidth="1"/>
    <col min="10503" max="10503" width="10.6328125" style="2" customWidth="1"/>
    <col min="10504" max="10504" width="15.6328125" style="2" customWidth="1"/>
    <col min="10505" max="10751" width="9.08984375" style="2"/>
    <col min="10752" max="10752" width="10.6328125" style="2" customWidth="1"/>
    <col min="10753" max="10753" width="6.6328125" style="2" customWidth="1"/>
    <col min="10754" max="10755" width="3.6328125" style="2" customWidth="1"/>
    <col min="10756" max="10756" width="32.6328125" style="2" customWidth="1"/>
    <col min="10757" max="10757" width="6.6328125" style="2" customWidth="1"/>
    <col min="10758" max="10758" width="9.6328125" style="2" customWidth="1"/>
    <col min="10759" max="10759" width="10.6328125" style="2" customWidth="1"/>
    <col min="10760" max="10760" width="15.6328125" style="2" customWidth="1"/>
    <col min="10761" max="11007" width="9.08984375" style="2"/>
    <col min="11008" max="11008" width="10.6328125" style="2" customWidth="1"/>
    <col min="11009" max="11009" width="6.6328125" style="2" customWidth="1"/>
    <col min="11010" max="11011" width="3.6328125" style="2" customWidth="1"/>
    <col min="11012" max="11012" width="32.6328125" style="2" customWidth="1"/>
    <col min="11013" max="11013" width="6.6328125" style="2" customWidth="1"/>
    <col min="11014" max="11014" width="9.6328125" style="2" customWidth="1"/>
    <col min="11015" max="11015" width="10.6328125" style="2" customWidth="1"/>
    <col min="11016" max="11016" width="15.6328125" style="2" customWidth="1"/>
    <col min="11017" max="11263" width="9.08984375" style="2"/>
    <col min="11264" max="11264" width="10.6328125" style="2" customWidth="1"/>
    <col min="11265" max="11265" width="6.6328125" style="2" customWidth="1"/>
    <col min="11266" max="11267" width="3.6328125" style="2" customWidth="1"/>
    <col min="11268" max="11268" width="32.6328125" style="2" customWidth="1"/>
    <col min="11269" max="11269" width="6.6328125" style="2" customWidth="1"/>
    <col min="11270" max="11270" width="9.6328125" style="2" customWidth="1"/>
    <col min="11271" max="11271" width="10.6328125" style="2" customWidth="1"/>
    <col min="11272" max="11272" width="15.6328125" style="2" customWidth="1"/>
    <col min="11273" max="11519" width="9.08984375" style="2"/>
    <col min="11520" max="11520" width="10.6328125" style="2" customWidth="1"/>
    <col min="11521" max="11521" width="6.6328125" style="2" customWidth="1"/>
    <col min="11522" max="11523" width="3.6328125" style="2" customWidth="1"/>
    <col min="11524" max="11524" width="32.6328125" style="2" customWidth="1"/>
    <col min="11525" max="11525" width="6.6328125" style="2" customWidth="1"/>
    <col min="11526" max="11526" width="9.6328125" style="2" customWidth="1"/>
    <col min="11527" max="11527" width="10.6328125" style="2" customWidth="1"/>
    <col min="11528" max="11528" width="15.6328125" style="2" customWidth="1"/>
    <col min="11529" max="11775" width="9.08984375" style="2"/>
    <col min="11776" max="11776" width="10.6328125" style="2" customWidth="1"/>
    <col min="11777" max="11777" width="6.6328125" style="2" customWidth="1"/>
    <col min="11778" max="11779" width="3.6328125" style="2" customWidth="1"/>
    <col min="11780" max="11780" width="32.6328125" style="2" customWidth="1"/>
    <col min="11781" max="11781" width="6.6328125" style="2" customWidth="1"/>
    <col min="11782" max="11782" width="9.6328125" style="2" customWidth="1"/>
    <col min="11783" max="11783" width="10.6328125" style="2" customWidth="1"/>
    <col min="11784" max="11784" width="15.6328125" style="2" customWidth="1"/>
    <col min="11785" max="12031" width="9.08984375" style="2"/>
    <col min="12032" max="12032" width="10.6328125" style="2" customWidth="1"/>
    <col min="12033" max="12033" width="6.6328125" style="2" customWidth="1"/>
    <col min="12034" max="12035" width="3.6328125" style="2" customWidth="1"/>
    <col min="12036" max="12036" width="32.6328125" style="2" customWidth="1"/>
    <col min="12037" max="12037" width="6.6328125" style="2" customWidth="1"/>
    <col min="12038" max="12038" width="9.6328125" style="2" customWidth="1"/>
    <col min="12039" max="12039" width="10.6328125" style="2" customWidth="1"/>
    <col min="12040" max="12040" width="15.6328125" style="2" customWidth="1"/>
    <col min="12041" max="12287" width="9.08984375" style="2"/>
    <col min="12288" max="12288" width="10.6328125" style="2" customWidth="1"/>
    <col min="12289" max="12289" width="6.6328125" style="2" customWidth="1"/>
    <col min="12290" max="12291" width="3.6328125" style="2" customWidth="1"/>
    <col min="12292" max="12292" width="32.6328125" style="2" customWidth="1"/>
    <col min="12293" max="12293" width="6.6328125" style="2" customWidth="1"/>
    <col min="12294" max="12294" width="9.6328125" style="2" customWidth="1"/>
    <col min="12295" max="12295" width="10.6328125" style="2" customWidth="1"/>
    <col min="12296" max="12296" width="15.6328125" style="2" customWidth="1"/>
    <col min="12297" max="12543" width="9.08984375" style="2"/>
    <col min="12544" max="12544" width="10.6328125" style="2" customWidth="1"/>
    <col min="12545" max="12545" width="6.6328125" style="2" customWidth="1"/>
    <col min="12546" max="12547" width="3.6328125" style="2" customWidth="1"/>
    <col min="12548" max="12548" width="32.6328125" style="2" customWidth="1"/>
    <col min="12549" max="12549" width="6.6328125" style="2" customWidth="1"/>
    <col min="12550" max="12550" width="9.6328125" style="2" customWidth="1"/>
    <col min="12551" max="12551" width="10.6328125" style="2" customWidth="1"/>
    <col min="12552" max="12552" width="15.6328125" style="2" customWidth="1"/>
    <col min="12553" max="12799" width="9.08984375" style="2"/>
    <col min="12800" max="12800" width="10.6328125" style="2" customWidth="1"/>
    <col min="12801" max="12801" width="6.6328125" style="2" customWidth="1"/>
    <col min="12802" max="12803" width="3.6328125" style="2" customWidth="1"/>
    <col min="12804" max="12804" width="32.6328125" style="2" customWidth="1"/>
    <col min="12805" max="12805" width="6.6328125" style="2" customWidth="1"/>
    <col min="12806" max="12806" width="9.6328125" style="2" customWidth="1"/>
    <col min="12807" max="12807" width="10.6328125" style="2" customWidth="1"/>
    <col min="12808" max="12808" width="15.6328125" style="2" customWidth="1"/>
    <col min="12809" max="13055" width="9.08984375" style="2"/>
    <col min="13056" max="13056" width="10.6328125" style="2" customWidth="1"/>
    <col min="13057" max="13057" width="6.6328125" style="2" customWidth="1"/>
    <col min="13058" max="13059" width="3.6328125" style="2" customWidth="1"/>
    <col min="13060" max="13060" width="32.6328125" style="2" customWidth="1"/>
    <col min="13061" max="13061" width="6.6328125" style="2" customWidth="1"/>
    <col min="13062" max="13062" width="9.6328125" style="2" customWidth="1"/>
    <col min="13063" max="13063" width="10.6328125" style="2" customWidth="1"/>
    <col min="13064" max="13064" width="15.6328125" style="2" customWidth="1"/>
    <col min="13065" max="13311" width="9.08984375" style="2"/>
    <col min="13312" max="13312" width="10.6328125" style="2" customWidth="1"/>
    <col min="13313" max="13313" width="6.6328125" style="2" customWidth="1"/>
    <col min="13314" max="13315" width="3.6328125" style="2" customWidth="1"/>
    <col min="13316" max="13316" width="32.6328125" style="2" customWidth="1"/>
    <col min="13317" max="13317" width="6.6328125" style="2" customWidth="1"/>
    <col min="13318" max="13318" width="9.6328125" style="2" customWidth="1"/>
    <col min="13319" max="13319" width="10.6328125" style="2" customWidth="1"/>
    <col min="13320" max="13320" width="15.6328125" style="2" customWidth="1"/>
    <col min="13321" max="13567" width="9.08984375" style="2"/>
    <col min="13568" max="13568" width="10.6328125" style="2" customWidth="1"/>
    <col min="13569" max="13569" width="6.6328125" style="2" customWidth="1"/>
    <col min="13570" max="13571" width="3.6328125" style="2" customWidth="1"/>
    <col min="13572" max="13572" width="32.6328125" style="2" customWidth="1"/>
    <col min="13573" max="13573" width="6.6328125" style="2" customWidth="1"/>
    <col min="13574" max="13574" width="9.6328125" style="2" customWidth="1"/>
    <col min="13575" max="13575" width="10.6328125" style="2" customWidth="1"/>
    <col min="13576" max="13576" width="15.6328125" style="2" customWidth="1"/>
    <col min="13577" max="13823" width="9.08984375" style="2"/>
    <col min="13824" max="13824" width="10.6328125" style="2" customWidth="1"/>
    <col min="13825" max="13825" width="6.6328125" style="2" customWidth="1"/>
    <col min="13826" max="13827" width="3.6328125" style="2" customWidth="1"/>
    <col min="13828" max="13828" width="32.6328125" style="2" customWidth="1"/>
    <col min="13829" max="13829" width="6.6328125" style="2" customWidth="1"/>
    <col min="13830" max="13830" width="9.6328125" style="2" customWidth="1"/>
    <col min="13831" max="13831" width="10.6328125" style="2" customWidth="1"/>
    <col min="13832" max="13832" width="15.6328125" style="2" customWidth="1"/>
    <col min="13833" max="14079" width="9.08984375" style="2"/>
    <col min="14080" max="14080" width="10.6328125" style="2" customWidth="1"/>
    <col min="14081" max="14081" width="6.6328125" style="2" customWidth="1"/>
    <col min="14082" max="14083" width="3.6328125" style="2" customWidth="1"/>
    <col min="14084" max="14084" width="32.6328125" style="2" customWidth="1"/>
    <col min="14085" max="14085" width="6.6328125" style="2" customWidth="1"/>
    <col min="14086" max="14086" width="9.6328125" style="2" customWidth="1"/>
    <col min="14087" max="14087" width="10.6328125" style="2" customWidth="1"/>
    <col min="14088" max="14088" width="15.6328125" style="2" customWidth="1"/>
    <col min="14089" max="14335" width="9.08984375" style="2"/>
    <col min="14336" max="14336" width="10.6328125" style="2" customWidth="1"/>
    <col min="14337" max="14337" width="6.6328125" style="2" customWidth="1"/>
    <col min="14338" max="14339" width="3.6328125" style="2" customWidth="1"/>
    <col min="14340" max="14340" width="32.6328125" style="2" customWidth="1"/>
    <col min="14341" max="14341" width="6.6328125" style="2" customWidth="1"/>
    <col min="14342" max="14342" width="9.6328125" style="2" customWidth="1"/>
    <col min="14343" max="14343" width="10.6328125" style="2" customWidth="1"/>
    <col min="14344" max="14344" width="15.6328125" style="2" customWidth="1"/>
    <col min="14345" max="14591" width="9.08984375" style="2"/>
    <col min="14592" max="14592" width="10.6328125" style="2" customWidth="1"/>
    <col min="14593" max="14593" width="6.6328125" style="2" customWidth="1"/>
    <col min="14594" max="14595" width="3.6328125" style="2" customWidth="1"/>
    <col min="14596" max="14596" width="32.6328125" style="2" customWidth="1"/>
    <col min="14597" max="14597" width="6.6328125" style="2" customWidth="1"/>
    <col min="14598" max="14598" width="9.6328125" style="2" customWidth="1"/>
    <col min="14599" max="14599" width="10.6328125" style="2" customWidth="1"/>
    <col min="14600" max="14600" width="15.6328125" style="2" customWidth="1"/>
    <col min="14601" max="14847" width="9.08984375" style="2"/>
    <col min="14848" max="14848" width="10.6328125" style="2" customWidth="1"/>
    <col min="14849" max="14849" width="6.6328125" style="2" customWidth="1"/>
    <col min="14850" max="14851" width="3.6328125" style="2" customWidth="1"/>
    <col min="14852" max="14852" width="32.6328125" style="2" customWidth="1"/>
    <col min="14853" max="14853" width="6.6328125" style="2" customWidth="1"/>
    <col min="14854" max="14854" width="9.6328125" style="2" customWidth="1"/>
    <col min="14855" max="14855" width="10.6328125" style="2" customWidth="1"/>
    <col min="14856" max="14856" width="15.6328125" style="2" customWidth="1"/>
    <col min="14857" max="15103" width="9.08984375" style="2"/>
    <col min="15104" max="15104" width="10.6328125" style="2" customWidth="1"/>
    <col min="15105" max="15105" width="6.6328125" style="2" customWidth="1"/>
    <col min="15106" max="15107" width="3.6328125" style="2" customWidth="1"/>
    <col min="15108" max="15108" width="32.6328125" style="2" customWidth="1"/>
    <col min="15109" max="15109" width="6.6328125" style="2" customWidth="1"/>
    <col min="15110" max="15110" width="9.6328125" style="2" customWidth="1"/>
    <col min="15111" max="15111" width="10.6328125" style="2" customWidth="1"/>
    <col min="15112" max="15112" width="15.6328125" style="2" customWidth="1"/>
    <col min="15113" max="15359" width="9.08984375" style="2"/>
    <col min="15360" max="15360" width="10.6328125" style="2" customWidth="1"/>
    <col min="15361" max="15361" width="6.6328125" style="2" customWidth="1"/>
    <col min="15362" max="15363" width="3.6328125" style="2" customWidth="1"/>
    <col min="15364" max="15364" width="32.6328125" style="2" customWidth="1"/>
    <col min="15365" max="15365" width="6.6328125" style="2" customWidth="1"/>
    <col min="15366" max="15366" width="9.6328125" style="2" customWidth="1"/>
    <col min="15367" max="15367" width="10.6328125" style="2" customWidth="1"/>
    <col min="15368" max="15368" width="15.6328125" style="2" customWidth="1"/>
    <col min="15369" max="15615" width="9.08984375" style="2"/>
    <col min="15616" max="15616" width="10.6328125" style="2" customWidth="1"/>
    <col min="15617" max="15617" width="6.6328125" style="2" customWidth="1"/>
    <col min="15618" max="15619" width="3.6328125" style="2" customWidth="1"/>
    <col min="15620" max="15620" width="32.6328125" style="2" customWidth="1"/>
    <col min="15621" max="15621" width="6.6328125" style="2" customWidth="1"/>
    <col min="15622" max="15622" width="9.6328125" style="2" customWidth="1"/>
    <col min="15623" max="15623" width="10.6328125" style="2" customWidth="1"/>
    <col min="15624" max="15624" width="15.6328125" style="2" customWidth="1"/>
    <col min="15625" max="15871" width="9.08984375" style="2"/>
    <col min="15872" max="15872" width="10.6328125" style="2" customWidth="1"/>
    <col min="15873" max="15873" width="6.6328125" style="2" customWidth="1"/>
    <col min="15874" max="15875" width="3.6328125" style="2" customWidth="1"/>
    <col min="15876" max="15876" width="32.6328125" style="2" customWidth="1"/>
    <col min="15877" max="15877" width="6.6328125" style="2" customWidth="1"/>
    <col min="15878" max="15878" width="9.6328125" style="2" customWidth="1"/>
    <col min="15879" max="15879" width="10.6328125" style="2" customWidth="1"/>
    <col min="15880" max="15880" width="15.6328125" style="2" customWidth="1"/>
    <col min="15881" max="16127" width="9.08984375" style="2"/>
    <col min="16128" max="16128" width="10.6328125" style="2" customWidth="1"/>
    <col min="16129" max="16129" width="6.6328125" style="2" customWidth="1"/>
    <col min="16130" max="16131" width="3.6328125" style="2" customWidth="1"/>
    <col min="16132" max="16132" width="32.6328125" style="2" customWidth="1"/>
    <col min="16133" max="16133" width="6.6328125" style="2" customWidth="1"/>
    <col min="16134" max="16134" width="9.6328125" style="2" customWidth="1"/>
    <col min="16135" max="16135" width="10.6328125" style="2" customWidth="1"/>
    <col min="16136" max="16136" width="15.6328125" style="2" customWidth="1"/>
    <col min="16137" max="16384" width="9.08984375" style="2"/>
  </cols>
  <sheetData>
    <row r="1" spans="2:9" ht="13" x14ac:dyDescent="0.3">
      <c r="B1" s="1" t="s">
        <v>236</v>
      </c>
    </row>
    <row r="2" spans="2:9" ht="12" customHeight="1" x14ac:dyDescent="0.3">
      <c r="B2" s="5"/>
      <c r="C2" s="6"/>
      <c r="D2" s="6"/>
      <c r="F2" s="7"/>
      <c r="G2" s="7"/>
      <c r="H2" s="8"/>
    </row>
    <row r="3" spans="2:9" ht="13.25" customHeight="1" x14ac:dyDescent="0.3">
      <c r="B3" s="261" t="s">
        <v>237</v>
      </c>
      <c r="C3" s="261"/>
      <c r="D3" s="261"/>
      <c r="E3" s="261"/>
      <c r="F3" s="261"/>
      <c r="G3" s="261"/>
      <c r="H3" s="8"/>
    </row>
    <row r="4" spans="2:9" ht="12" customHeight="1" x14ac:dyDescent="0.3">
      <c r="B4" s="5" t="s">
        <v>391</v>
      </c>
      <c r="C4" s="6"/>
      <c r="D4" s="6"/>
      <c r="F4" s="7"/>
      <c r="G4" s="7"/>
      <c r="H4" s="8"/>
    </row>
    <row r="5" spans="2:9" ht="12" customHeight="1" thickBot="1" x14ac:dyDescent="0.35">
      <c r="B5" s="10" t="s">
        <v>273</v>
      </c>
      <c r="C5" s="6"/>
      <c r="D5" s="6"/>
      <c r="F5" s="7"/>
      <c r="G5" s="7"/>
      <c r="H5" s="11"/>
    </row>
    <row r="6" spans="2:9" ht="12" customHeight="1" x14ac:dyDescent="0.3">
      <c r="B6" s="12"/>
      <c r="C6" s="13"/>
      <c r="D6" s="14"/>
      <c r="E6" s="15"/>
      <c r="F6" s="16"/>
      <c r="G6" s="17"/>
    </row>
    <row r="7" spans="2:9" ht="12" customHeight="1" x14ac:dyDescent="0.3">
      <c r="B7" s="18" t="s">
        <v>0</v>
      </c>
      <c r="C7" s="19" t="s">
        <v>1</v>
      </c>
      <c r="D7" s="20" t="s">
        <v>2</v>
      </c>
      <c r="E7" s="21" t="s">
        <v>3</v>
      </c>
      <c r="F7" s="22" t="s">
        <v>4</v>
      </c>
      <c r="G7" s="23" t="s">
        <v>5</v>
      </c>
    </row>
    <row r="8" spans="2:9" ht="12" customHeight="1" x14ac:dyDescent="0.3">
      <c r="B8" s="24"/>
      <c r="C8" s="25"/>
      <c r="D8" s="26"/>
      <c r="E8" s="27"/>
      <c r="F8" s="28"/>
      <c r="G8" s="29"/>
    </row>
    <row r="9" spans="2:9" ht="12" customHeight="1" x14ac:dyDescent="0.25">
      <c r="B9" s="30"/>
      <c r="C9" s="31"/>
      <c r="D9" s="32"/>
      <c r="E9" s="33"/>
      <c r="F9" s="34"/>
      <c r="G9" s="35"/>
    </row>
    <row r="10" spans="2:9" ht="12" customHeight="1" x14ac:dyDescent="0.3">
      <c r="B10" s="36" t="s">
        <v>428</v>
      </c>
      <c r="C10" s="37" t="s">
        <v>13</v>
      </c>
      <c r="D10" s="38"/>
      <c r="E10" s="39"/>
      <c r="F10" s="40"/>
      <c r="G10" s="41" t="str">
        <f t="shared" ref="G10:G11" si="0">IF(OR(AND(E10="Prov",F10="Sum"),(F10="PC Sum")),". . . . . . . . .00",IF(ISERR(E10*F10),"",IF(E10*F10=0,"",ROUND(E10*F10,2))))</f>
        <v/>
      </c>
    </row>
    <row r="11" spans="2:9" ht="12" customHeight="1" x14ac:dyDescent="0.25">
      <c r="B11" s="42"/>
      <c r="C11" s="43"/>
      <c r="D11" s="38"/>
      <c r="E11" s="39"/>
      <c r="F11" s="44"/>
      <c r="G11" s="41" t="str">
        <f t="shared" si="0"/>
        <v/>
      </c>
    </row>
    <row r="12" spans="2:9" ht="12" customHeight="1" x14ac:dyDescent="0.3">
      <c r="B12" s="80" t="s">
        <v>274</v>
      </c>
      <c r="C12" s="37" t="s">
        <v>15</v>
      </c>
      <c r="D12" s="38"/>
      <c r="E12" s="39"/>
      <c r="F12" s="44"/>
      <c r="G12" s="163"/>
    </row>
    <row r="13" spans="2:9" ht="13" x14ac:dyDescent="0.3">
      <c r="B13" s="45"/>
      <c r="C13" s="49"/>
      <c r="D13" s="38"/>
      <c r="E13" s="44"/>
      <c r="F13" s="44"/>
      <c r="G13" s="163"/>
    </row>
    <row r="14" spans="2:9" ht="12" customHeight="1" x14ac:dyDescent="0.25">
      <c r="B14" s="154" t="s">
        <v>275</v>
      </c>
      <c r="C14" s="164" t="s">
        <v>14</v>
      </c>
      <c r="D14" s="38" t="s">
        <v>8</v>
      </c>
      <c r="E14" s="38">
        <v>1500</v>
      </c>
      <c r="F14" s="74"/>
      <c r="G14" s="75"/>
      <c r="I14" s="9"/>
    </row>
    <row r="15" spans="2:9" ht="12" customHeight="1" x14ac:dyDescent="0.3">
      <c r="B15" s="42"/>
      <c r="C15" s="37"/>
      <c r="D15" s="38"/>
      <c r="E15" s="44"/>
      <c r="F15" s="44"/>
      <c r="G15" s="163"/>
    </row>
    <row r="16" spans="2:9" ht="12" customHeight="1" x14ac:dyDescent="0.25">
      <c r="B16" s="154" t="s">
        <v>276</v>
      </c>
      <c r="C16" s="164" t="s">
        <v>16</v>
      </c>
      <c r="D16" s="38" t="s">
        <v>8</v>
      </c>
      <c r="E16" s="38">
        <v>2500</v>
      </c>
      <c r="F16" s="74"/>
      <c r="G16" s="75"/>
    </row>
    <row r="17" spans="2:7" ht="12" customHeight="1" x14ac:dyDescent="0.25">
      <c r="B17" s="45"/>
      <c r="C17" s="165"/>
      <c r="D17" s="38"/>
      <c r="E17" s="39"/>
      <c r="F17" s="44"/>
      <c r="G17" s="163"/>
    </row>
    <row r="18" spans="2:7" ht="12" customHeight="1" x14ac:dyDescent="0.25">
      <c r="B18" s="132" t="s">
        <v>277</v>
      </c>
      <c r="C18" s="164" t="s">
        <v>392</v>
      </c>
      <c r="D18" s="38" t="s">
        <v>8</v>
      </c>
      <c r="E18" s="38">
        <v>1500</v>
      </c>
      <c r="F18" s="74"/>
      <c r="G18" s="75"/>
    </row>
    <row r="19" spans="2:7" ht="12" customHeight="1" x14ac:dyDescent="0.25">
      <c r="B19" s="45"/>
      <c r="C19" s="166"/>
      <c r="D19" s="38"/>
      <c r="E19" s="44"/>
      <c r="F19" s="44"/>
      <c r="G19" s="163"/>
    </row>
    <row r="20" spans="2:7" ht="12" customHeight="1" x14ac:dyDescent="0.25">
      <c r="B20" s="132" t="s">
        <v>278</v>
      </c>
      <c r="C20" s="164" t="s">
        <v>393</v>
      </c>
      <c r="D20" s="38" t="s">
        <v>8</v>
      </c>
      <c r="E20" s="38">
        <v>2500</v>
      </c>
      <c r="F20" s="44"/>
      <c r="G20" s="75"/>
    </row>
    <row r="21" spans="2:7" ht="12" customHeight="1" x14ac:dyDescent="0.25">
      <c r="B21" s="45"/>
      <c r="C21" s="245"/>
      <c r="D21" s="38"/>
      <c r="E21" s="39"/>
      <c r="F21" s="44"/>
      <c r="G21" s="75"/>
    </row>
    <row r="22" spans="2:7" ht="12" customHeight="1" x14ac:dyDescent="0.25">
      <c r="B22" s="132" t="s">
        <v>422</v>
      </c>
      <c r="C22" s="245" t="s">
        <v>400</v>
      </c>
      <c r="D22" s="38" t="s">
        <v>399</v>
      </c>
      <c r="E22" s="38">
        <v>12</v>
      </c>
      <c r="F22" s="44"/>
      <c r="G22" s="163"/>
    </row>
    <row r="23" spans="2:7" ht="12" customHeight="1" x14ac:dyDescent="0.3">
      <c r="B23" s="80"/>
      <c r="C23" s="236"/>
      <c r="D23" s="38"/>
      <c r="E23" s="39"/>
      <c r="F23" s="44"/>
      <c r="G23" s="163"/>
    </row>
    <row r="24" spans="2:7" ht="12" customHeight="1" x14ac:dyDescent="0.3">
      <c r="B24" s="80" t="s">
        <v>279</v>
      </c>
      <c r="C24" s="37" t="s">
        <v>397</v>
      </c>
      <c r="D24" s="38"/>
      <c r="E24" s="167"/>
      <c r="F24" s="44"/>
      <c r="G24" s="163"/>
    </row>
    <row r="25" spans="2:7" ht="12" customHeight="1" x14ac:dyDescent="0.25">
      <c r="B25" s="154"/>
      <c r="C25" s="168"/>
      <c r="D25" s="38"/>
      <c r="E25" s="39"/>
      <c r="F25" s="74"/>
      <c r="G25" s="75"/>
    </row>
    <row r="26" spans="2:7" ht="12" customHeight="1" x14ac:dyDescent="0.25">
      <c r="B26" s="154" t="s">
        <v>280</v>
      </c>
      <c r="C26" s="164" t="s">
        <v>395</v>
      </c>
      <c r="D26" s="38" t="s">
        <v>7</v>
      </c>
      <c r="E26" s="38">
        <f>24*12</f>
        <v>288</v>
      </c>
      <c r="F26" s="44"/>
      <c r="G26" s="163"/>
    </row>
    <row r="27" spans="2:7" ht="12" customHeight="1" x14ac:dyDescent="0.3">
      <c r="B27" s="42"/>
      <c r="C27" s="37"/>
      <c r="D27" s="38"/>
      <c r="E27" s="44"/>
      <c r="F27" s="74"/>
      <c r="G27" s="75"/>
    </row>
    <row r="28" spans="2:7" ht="12" customHeight="1" x14ac:dyDescent="0.25">
      <c r="B28" s="154" t="s">
        <v>281</v>
      </c>
      <c r="C28" s="164" t="s">
        <v>396</v>
      </c>
      <c r="D28" s="38" t="s">
        <v>7</v>
      </c>
      <c r="E28" s="38">
        <f>56*12</f>
        <v>672</v>
      </c>
      <c r="F28" s="44"/>
      <c r="G28" s="163"/>
    </row>
    <row r="29" spans="2:7" ht="12" customHeight="1" x14ac:dyDescent="0.25">
      <c r="B29" s="132"/>
      <c r="C29" s="164"/>
      <c r="D29" s="38"/>
      <c r="E29" s="38"/>
      <c r="F29" s="74"/>
      <c r="G29" s="75"/>
    </row>
    <row r="30" spans="2:7" x14ac:dyDescent="0.25">
      <c r="B30" s="45"/>
      <c r="C30" s="166"/>
      <c r="D30" s="38"/>
      <c r="E30" s="39"/>
      <c r="F30" s="44"/>
      <c r="G30" s="163"/>
    </row>
    <row r="31" spans="2:7" ht="12" customHeight="1" x14ac:dyDescent="0.25">
      <c r="B31" s="132"/>
      <c r="C31" s="164"/>
      <c r="D31" s="38"/>
      <c r="E31" s="38"/>
      <c r="F31" s="44"/>
      <c r="G31" s="75"/>
    </row>
    <row r="32" spans="2:7" ht="12" customHeight="1" x14ac:dyDescent="0.3">
      <c r="B32" s="42"/>
      <c r="C32" s="37"/>
      <c r="D32" s="38"/>
      <c r="E32" s="39"/>
      <c r="F32" s="44"/>
      <c r="G32" s="163"/>
    </row>
    <row r="33" spans="2:7" ht="12" customHeight="1" x14ac:dyDescent="0.3">
      <c r="B33" s="80" t="s">
        <v>282</v>
      </c>
      <c r="C33" s="37" t="s">
        <v>123</v>
      </c>
      <c r="D33" s="38"/>
      <c r="E33" s="39"/>
      <c r="F33" s="44"/>
      <c r="G33" s="163"/>
    </row>
    <row r="34" spans="2:7" ht="12" customHeight="1" x14ac:dyDescent="0.25">
      <c r="B34" s="45"/>
      <c r="C34" s="165"/>
      <c r="D34" s="38"/>
      <c r="E34" s="39"/>
      <c r="F34" s="44"/>
      <c r="G34" s="163"/>
    </row>
    <row r="35" spans="2:7" ht="12" customHeight="1" x14ac:dyDescent="0.25">
      <c r="B35" s="154" t="s">
        <v>283</v>
      </c>
      <c r="C35" s="166" t="s">
        <v>17</v>
      </c>
      <c r="D35" s="81" t="s">
        <v>119</v>
      </c>
      <c r="E35" s="47" t="s">
        <v>120</v>
      </c>
      <c r="F35" s="47" t="s">
        <v>120</v>
      </c>
      <c r="G35" s="163"/>
    </row>
    <row r="36" spans="2:7" ht="12" customHeight="1" x14ac:dyDescent="0.25">
      <c r="B36" s="42"/>
      <c r="C36" s="166"/>
      <c r="D36" s="81"/>
      <c r="E36" s="39"/>
      <c r="F36" s="44"/>
      <c r="G36" s="163"/>
    </row>
    <row r="37" spans="2:7" ht="12" customHeight="1" x14ac:dyDescent="0.25">
      <c r="B37" s="154" t="s">
        <v>284</v>
      </c>
      <c r="C37" s="166" t="s">
        <v>121</v>
      </c>
      <c r="D37" s="81" t="s">
        <v>122</v>
      </c>
      <c r="E37" s="47">
        <v>0</v>
      </c>
      <c r="F37" s="44">
        <v>20000</v>
      </c>
      <c r="G37" s="163"/>
    </row>
    <row r="38" spans="2:7" ht="12" customHeight="1" x14ac:dyDescent="0.25">
      <c r="B38" s="45"/>
      <c r="C38" s="166"/>
      <c r="D38" s="81"/>
      <c r="E38" s="39"/>
      <c r="F38" s="44"/>
      <c r="G38" s="163"/>
    </row>
    <row r="39" spans="2:7" ht="12" customHeight="1" x14ac:dyDescent="0.25">
      <c r="B39" s="132" t="s">
        <v>285</v>
      </c>
      <c r="C39" s="166" t="s">
        <v>18</v>
      </c>
      <c r="D39" s="81" t="s">
        <v>119</v>
      </c>
      <c r="E39" s="47" t="s">
        <v>120</v>
      </c>
      <c r="F39" s="47" t="s">
        <v>120</v>
      </c>
      <c r="G39" s="163"/>
    </row>
    <row r="40" spans="2:7" ht="12" customHeight="1" x14ac:dyDescent="0.25">
      <c r="B40" s="45"/>
      <c r="C40" s="168"/>
      <c r="D40" s="38"/>
      <c r="E40" s="167"/>
      <c r="F40" s="44"/>
      <c r="G40" s="163"/>
    </row>
    <row r="41" spans="2:7" ht="12" customHeight="1" x14ac:dyDescent="0.25">
      <c r="B41" s="132" t="s">
        <v>286</v>
      </c>
      <c r="C41" s="166" t="s">
        <v>121</v>
      </c>
      <c r="D41" s="81" t="s">
        <v>122</v>
      </c>
      <c r="E41" s="47">
        <v>0</v>
      </c>
      <c r="F41" s="44">
        <v>50000</v>
      </c>
      <c r="G41" s="163"/>
    </row>
    <row r="42" spans="2:7" ht="12" customHeight="1" x14ac:dyDescent="0.25">
      <c r="B42" s="45"/>
      <c r="C42" s="166"/>
      <c r="D42" s="81"/>
      <c r="E42" s="39"/>
      <c r="F42" s="44"/>
      <c r="G42" s="163"/>
    </row>
    <row r="43" spans="2:7" ht="12" customHeight="1" x14ac:dyDescent="0.25">
      <c r="B43" s="132" t="s">
        <v>290</v>
      </c>
      <c r="C43" s="166" t="s">
        <v>19</v>
      </c>
      <c r="D43" s="81" t="s">
        <v>119</v>
      </c>
      <c r="E43" s="47" t="s">
        <v>120</v>
      </c>
      <c r="F43" s="47" t="s">
        <v>120</v>
      </c>
      <c r="G43" s="163"/>
    </row>
    <row r="44" spans="2:7" ht="12" customHeight="1" x14ac:dyDescent="0.25">
      <c r="B44" s="45"/>
      <c r="C44" s="168"/>
      <c r="D44" s="38"/>
      <c r="E44" s="39"/>
      <c r="F44" s="44"/>
      <c r="G44" s="163"/>
    </row>
    <row r="45" spans="2:7" ht="12" customHeight="1" x14ac:dyDescent="0.25">
      <c r="B45" s="132" t="s">
        <v>287</v>
      </c>
      <c r="C45" s="166" t="s">
        <v>121</v>
      </c>
      <c r="D45" s="81" t="s">
        <v>122</v>
      </c>
      <c r="E45" s="47">
        <v>0</v>
      </c>
      <c r="F45" s="44">
        <v>830000</v>
      </c>
      <c r="G45" s="163"/>
    </row>
    <row r="46" spans="2:7" ht="12" customHeight="1" x14ac:dyDescent="0.25">
      <c r="B46" s="45"/>
      <c r="C46" s="43"/>
      <c r="D46" s="46"/>
      <c r="E46" s="39"/>
      <c r="F46" s="44"/>
      <c r="G46" s="41"/>
    </row>
    <row r="47" spans="2:7" ht="13" x14ac:dyDescent="0.3">
      <c r="B47" s="80" t="s">
        <v>288</v>
      </c>
      <c r="C47" s="49" t="s">
        <v>124</v>
      </c>
      <c r="D47" s="46"/>
      <c r="E47" s="39"/>
      <c r="F47" s="44"/>
      <c r="G47" s="41"/>
    </row>
    <row r="48" spans="2:7" ht="12" customHeight="1" x14ac:dyDescent="0.25">
      <c r="B48" s="42"/>
      <c r="C48" s="43"/>
      <c r="D48" s="38"/>
      <c r="E48" s="47"/>
      <c r="F48" s="44"/>
      <c r="G48" s="41"/>
    </row>
    <row r="49" spans="2:8" x14ac:dyDescent="0.25">
      <c r="B49" s="154" t="s">
        <v>289</v>
      </c>
      <c r="C49" s="169" t="s">
        <v>438</v>
      </c>
      <c r="D49" s="46"/>
      <c r="E49" s="39"/>
      <c r="F49" s="44"/>
      <c r="G49" s="41"/>
    </row>
    <row r="50" spans="2:8" x14ac:dyDescent="0.25">
      <c r="B50" s="42"/>
      <c r="C50" s="169" t="s">
        <v>125</v>
      </c>
      <c r="D50" s="38" t="s">
        <v>7</v>
      </c>
      <c r="E50" s="214">
        <v>20</v>
      </c>
      <c r="F50" s="44"/>
      <c r="G50" s="41">
        <f>F50*E50</f>
        <v>0</v>
      </c>
    </row>
    <row r="51" spans="2:8" x14ac:dyDescent="0.25">
      <c r="B51" s="45"/>
      <c r="C51" s="56"/>
      <c r="D51" s="46"/>
      <c r="E51" s="39"/>
      <c r="F51" s="44"/>
      <c r="G51" s="41"/>
    </row>
    <row r="52" spans="2:8" ht="12" customHeight="1" thickBot="1" x14ac:dyDescent="0.3">
      <c r="B52" s="42"/>
      <c r="C52" s="43"/>
      <c r="D52" s="38"/>
      <c r="E52" s="39"/>
      <c r="F52" s="44"/>
      <c r="G52" s="41"/>
    </row>
    <row r="53" spans="2:8" x14ac:dyDescent="0.25">
      <c r="B53" s="57"/>
      <c r="C53" s="58"/>
      <c r="D53" s="59"/>
      <c r="E53" s="60"/>
      <c r="F53" s="61"/>
      <c r="G53" s="62"/>
    </row>
    <row r="54" spans="2:8" ht="13" x14ac:dyDescent="0.3">
      <c r="B54" s="63" t="s">
        <v>404</v>
      </c>
      <c r="C54" s="6"/>
      <c r="D54" s="3"/>
      <c r="E54" s="54"/>
      <c r="F54" s="64"/>
      <c r="G54" s="65"/>
    </row>
    <row r="55" spans="2:8" ht="13" thickBot="1" x14ac:dyDescent="0.3">
      <c r="B55" s="66"/>
      <c r="C55" s="67"/>
      <c r="D55" s="68"/>
      <c r="E55" s="69"/>
      <c r="F55" s="70"/>
      <c r="G55" s="71"/>
    </row>
    <row r="56" spans="2:8" x14ac:dyDescent="0.25">
      <c r="B56" s="3"/>
      <c r="C56" s="6"/>
      <c r="D56" s="6"/>
      <c r="F56" s="72"/>
      <c r="G56" s="72"/>
      <c r="H56" s="73"/>
    </row>
  </sheetData>
  <mergeCells count="1">
    <mergeCell ref="B3:G3"/>
  </mergeCells>
  <pageMargins left="0.7" right="0.7" top="0.75" bottom="0.75" header="0.3" footer="0.3"/>
  <pageSetup paperSize="8" scale="7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031FB-B24D-44E0-83EB-2B319FE90D87}">
  <dimension ref="B1:I56"/>
  <sheetViews>
    <sheetView view="pageBreakPreview" topLeftCell="A27" zoomScaleNormal="100" zoomScaleSheetLayoutView="100" workbookViewId="0">
      <selection activeCell="C49" sqref="C49"/>
    </sheetView>
  </sheetViews>
  <sheetFormatPr defaultColWidth="9.08984375" defaultRowHeight="12.5" x14ac:dyDescent="0.25"/>
  <cols>
    <col min="1" max="1" width="9.08984375" style="2"/>
    <col min="2" max="2" width="10.6328125" style="2" customWidth="1"/>
    <col min="3" max="3" width="50" style="2" customWidth="1"/>
    <col min="4" max="4" width="8.54296875" style="2" customWidth="1"/>
    <col min="5" max="5" width="10.54296875" style="3" customWidth="1"/>
    <col min="6" max="6" width="18.81640625" style="4" customWidth="1"/>
    <col min="7" max="7" width="14.453125" style="4" customWidth="1"/>
    <col min="8" max="8" width="15.6328125" style="2" customWidth="1"/>
    <col min="9" max="255" width="9.08984375" style="2"/>
    <col min="256" max="256" width="10.6328125" style="2" customWidth="1"/>
    <col min="257" max="257" width="6.6328125" style="2" customWidth="1"/>
    <col min="258" max="259" width="3.6328125" style="2" customWidth="1"/>
    <col min="260" max="260" width="32.6328125" style="2" customWidth="1"/>
    <col min="261" max="261" width="6.6328125" style="2" customWidth="1"/>
    <col min="262" max="262" width="9.6328125" style="2" customWidth="1"/>
    <col min="263" max="263" width="10.6328125" style="2" customWidth="1"/>
    <col min="264" max="264" width="15.6328125" style="2" customWidth="1"/>
    <col min="265" max="511" width="9.08984375" style="2"/>
    <col min="512" max="512" width="10.6328125" style="2" customWidth="1"/>
    <col min="513" max="513" width="6.6328125" style="2" customWidth="1"/>
    <col min="514" max="515" width="3.6328125" style="2" customWidth="1"/>
    <col min="516" max="516" width="32.6328125" style="2" customWidth="1"/>
    <col min="517" max="517" width="6.6328125" style="2" customWidth="1"/>
    <col min="518" max="518" width="9.6328125" style="2" customWidth="1"/>
    <col min="519" max="519" width="10.6328125" style="2" customWidth="1"/>
    <col min="520" max="520" width="15.6328125" style="2" customWidth="1"/>
    <col min="521" max="767" width="9.08984375" style="2"/>
    <col min="768" max="768" width="10.6328125" style="2" customWidth="1"/>
    <col min="769" max="769" width="6.6328125" style="2" customWidth="1"/>
    <col min="770" max="771" width="3.6328125" style="2" customWidth="1"/>
    <col min="772" max="772" width="32.6328125" style="2" customWidth="1"/>
    <col min="773" max="773" width="6.6328125" style="2" customWidth="1"/>
    <col min="774" max="774" width="9.6328125" style="2" customWidth="1"/>
    <col min="775" max="775" width="10.6328125" style="2" customWidth="1"/>
    <col min="776" max="776" width="15.6328125" style="2" customWidth="1"/>
    <col min="777" max="1023" width="9.08984375" style="2"/>
    <col min="1024" max="1024" width="10.6328125" style="2" customWidth="1"/>
    <col min="1025" max="1025" width="6.6328125" style="2" customWidth="1"/>
    <col min="1026" max="1027" width="3.6328125" style="2" customWidth="1"/>
    <col min="1028" max="1028" width="32.6328125" style="2" customWidth="1"/>
    <col min="1029" max="1029" width="6.6328125" style="2" customWidth="1"/>
    <col min="1030" max="1030" width="9.6328125" style="2" customWidth="1"/>
    <col min="1031" max="1031" width="10.6328125" style="2" customWidth="1"/>
    <col min="1032" max="1032" width="15.6328125" style="2" customWidth="1"/>
    <col min="1033" max="1279" width="9.08984375" style="2"/>
    <col min="1280" max="1280" width="10.6328125" style="2" customWidth="1"/>
    <col min="1281" max="1281" width="6.6328125" style="2" customWidth="1"/>
    <col min="1282" max="1283" width="3.6328125" style="2" customWidth="1"/>
    <col min="1284" max="1284" width="32.6328125" style="2" customWidth="1"/>
    <col min="1285" max="1285" width="6.6328125" style="2" customWidth="1"/>
    <col min="1286" max="1286" width="9.6328125" style="2" customWidth="1"/>
    <col min="1287" max="1287" width="10.6328125" style="2" customWidth="1"/>
    <col min="1288" max="1288" width="15.6328125" style="2" customWidth="1"/>
    <col min="1289" max="1535" width="9.08984375" style="2"/>
    <col min="1536" max="1536" width="10.6328125" style="2" customWidth="1"/>
    <col min="1537" max="1537" width="6.6328125" style="2" customWidth="1"/>
    <col min="1538" max="1539" width="3.6328125" style="2" customWidth="1"/>
    <col min="1540" max="1540" width="32.6328125" style="2" customWidth="1"/>
    <col min="1541" max="1541" width="6.6328125" style="2" customWidth="1"/>
    <col min="1542" max="1542" width="9.6328125" style="2" customWidth="1"/>
    <col min="1543" max="1543" width="10.6328125" style="2" customWidth="1"/>
    <col min="1544" max="1544" width="15.6328125" style="2" customWidth="1"/>
    <col min="1545" max="1791" width="9.08984375" style="2"/>
    <col min="1792" max="1792" width="10.6328125" style="2" customWidth="1"/>
    <col min="1793" max="1793" width="6.6328125" style="2" customWidth="1"/>
    <col min="1794" max="1795" width="3.6328125" style="2" customWidth="1"/>
    <col min="1796" max="1796" width="32.6328125" style="2" customWidth="1"/>
    <col min="1797" max="1797" width="6.6328125" style="2" customWidth="1"/>
    <col min="1798" max="1798" width="9.6328125" style="2" customWidth="1"/>
    <col min="1799" max="1799" width="10.6328125" style="2" customWidth="1"/>
    <col min="1800" max="1800" width="15.6328125" style="2" customWidth="1"/>
    <col min="1801" max="2047" width="9.08984375" style="2"/>
    <col min="2048" max="2048" width="10.6328125" style="2" customWidth="1"/>
    <col min="2049" max="2049" width="6.6328125" style="2" customWidth="1"/>
    <col min="2050" max="2051" width="3.6328125" style="2" customWidth="1"/>
    <col min="2052" max="2052" width="32.6328125" style="2" customWidth="1"/>
    <col min="2053" max="2053" width="6.6328125" style="2" customWidth="1"/>
    <col min="2054" max="2054" width="9.6328125" style="2" customWidth="1"/>
    <col min="2055" max="2055" width="10.6328125" style="2" customWidth="1"/>
    <col min="2056" max="2056" width="15.6328125" style="2" customWidth="1"/>
    <col min="2057" max="2303" width="9.08984375" style="2"/>
    <col min="2304" max="2304" width="10.6328125" style="2" customWidth="1"/>
    <col min="2305" max="2305" width="6.6328125" style="2" customWidth="1"/>
    <col min="2306" max="2307" width="3.6328125" style="2" customWidth="1"/>
    <col min="2308" max="2308" width="32.6328125" style="2" customWidth="1"/>
    <col min="2309" max="2309" width="6.6328125" style="2" customWidth="1"/>
    <col min="2310" max="2310" width="9.6328125" style="2" customWidth="1"/>
    <col min="2311" max="2311" width="10.6328125" style="2" customWidth="1"/>
    <col min="2312" max="2312" width="15.6328125" style="2" customWidth="1"/>
    <col min="2313" max="2559" width="9.08984375" style="2"/>
    <col min="2560" max="2560" width="10.6328125" style="2" customWidth="1"/>
    <col min="2561" max="2561" width="6.6328125" style="2" customWidth="1"/>
    <col min="2562" max="2563" width="3.6328125" style="2" customWidth="1"/>
    <col min="2564" max="2564" width="32.6328125" style="2" customWidth="1"/>
    <col min="2565" max="2565" width="6.6328125" style="2" customWidth="1"/>
    <col min="2566" max="2566" width="9.6328125" style="2" customWidth="1"/>
    <col min="2567" max="2567" width="10.6328125" style="2" customWidth="1"/>
    <col min="2568" max="2568" width="15.6328125" style="2" customWidth="1"/>
    <col min="2569" max="2815" width="9.08984375" style="2"/>
    <col min="2816" max="2816" width="10.6328125" style="2" customWidth="1"/>
    <col min="2817" max="2817" width="6.6328125" style="2" customWidth="1"/>
    <col min="2818" max="2819" width="3.6328125" style="2" customWidth="1"/>
    <col min="2820" max="2820" width="32.6328125" style="2" customWidth="1"/>
    <col min="2821" max="2821" width="6.6328125" style="2" customWidth="1"/>
    <col min="2822" max="2822" width="9.6328125" style="2" customWidth="1"/>
    <col min="2823" max="2823" width="10.6328125" style="2" customWidth="1"/>
    <col min="2824" max="2824" width="15.6328125" style="2" customWidth="1"/>
    <col min="2825" max="3071" width="9.08984375" style="2"/>
    <col min="3072" max="3072" width="10.6328125" style="2" customWidth="1"/>
    <col min="3073" max="3073" width="6.6328125" style="2" customWidth="1"/>
    <col min="3074" max="3075" width="3.6328125" style="2" customWidth="1"/>
    <col min="3076" max="3076" width="32.6328125" style="2" customWidth="1"/>
    <col min="3077" max="3077" width="6.6328125" style="2" customWidth="1"/>
    <col min="3078" max="3078" width="9.6328125" style="2" customWidth="1"/>
    <col min="3079" max="3079" width="10.6328125" style="2" customWidth="1"/>
    <col min="3080" max="3080" width="15.6328125" style="2" customWidth="1"/>
    <col min="3081" max="3327" width="9.08984375" style="2"/>
    <col min="3328" max="3328" width="10.6328125" style="2" customWidth="1"/>
    <col min="3329" max="3329" width="6.6328125" style="2" customWidth="1"/>
    <col min="3330" max="3331" width="3.6328125" style="2" customWidth="1"/>
    <col min="3332" max="3332" width="32.6328125" style="2" customWidth="1"/>
    <col min="3333" max="3333" width="6.6328125" style="2" customWidth="1"/>
    <col min="3334" max="3334" width="9.6328125" style="2" customWidth="1"/>
    <col min="3335" max="3335" width="10.6328125" style="2" customWidth="1"/>
    <col min="3336" max="3336" width="15.6328125" style="2" customWidth="1"/>
    <col min="3337" max="3583" width="9.08984375" style="2"/>
    <col min="3584" max="3584" width="10.6328125" style="2" customWidth="1"/>
    <col min="3585" max="3585" width="6.6328125" style="2" customWidth="1"/>
    <col min="3586" max="3587" width="3.6328125" style="2" customWidth="1"/>
    <col min="3588" max="3588" width="32.6328125" style="2" customWidth="1"/>
    <col min="3589" max="3589" width="6.6328125" style="2" customWidth="1"/>
    <col min="3590" max="3590" width="9.6328125" style="2" customWidth="1"/>
    <col min="3591" max="3591" width="10.6328125" style="2" customWidth="1"/>
    <col min="3592" max="3592" width="15.6328125" style="2" customWidth="1"/>
    <col min="3593" max="3839" width="9.08984375" style="2"/>
    <col min="3840" max="3840" width="10.6328125" style="2" customWidth="1"/>
    <col min="3841" max="3841" width="6.6328125" style="2" customWidth="1"/>
    <col min="3842" max="3843" width="3.6328125" style="2" customWidth="1"/>
    <col min="3844" max="3844" width="32.6328125" style="2" customWidth="1"/>
    <col min="3845" max="3845" width="6.6328125" style="2" customWidth="1"/>
    <col min="3846" max="3846" width="9.6328125" style="2" customWidth="1"/>
    <col min="3847" max="3847" width="10.6328125" style="2" customWidth="1"/>
    <col min="3848" max="3848" width="15.6328125" style="2" customWidth="1"/>
    <col min="3849" max="4095" width="9.08984375" style="2"/>
    <col min="4096" max="4096" width="10.6328125" style="2" customWidth="1"/>
    <col min="4097" max="4097" width="6.6328125" style="2" customWidth="1"/>
    <col min="4098" max="4099" width="3.6328125" style="2" customWidth="1"/>
    <col min="4100" max="4100" width="32.6328125" style="2" customWidth="1"/>
    <col min="4101" max="4101" width="6.6328125" style="2" customWidth="1"/>
    <col min="4102" max="4102" width="9.6328125" style="2" customWidth="1"/>
    <col min="4103" max="4103" width="10.6328125" style="2" customWidth="1"/>
    <col min="4104" max="4104" width="15.6328125" style="2" customWidth="1"/>
    <col min="4105" max="4351" width="9.08984375" style="2"/>
    <col min="4352" max="4352" width="10.6328125" style="2" customWidth="1"/>
    <col min="4353" max="4353" width="6.6328125" style="2" customWidth="1"/>
    <col min="4354" max="4355" width="3.6328125" style="2" customWidth="1"/>
    <col min="4356" max="4356" width="32.6328125" style="2" customWidth="1"/>
    <col min="4357" max="4357" width="6.6328125" style="2" customWidth="1"/>
    <col min="4358" max="4358" width="9.6328125" style="2" customWidth="1"/>
    <col min="4359" max="4359" width="10.6328125" style="2" customWidth="1"/>
    <col min="4360" max="4360" width="15.6328125" style="2" customWidth="1"/>
    <col min="4361" max="4607" width="9.08984375" style="2"/>
    <col min="4608" max="4608" width="10.6328125" style="2" customWidth="1"/>
    <col min="4609" max="4609" width="6.6328125" style="2" customWidth="1"/>
    <col min="4610" max="4611" width="3.6328125" style="2" customWidth="1"/>
    <col min="4612" max="4612" width="32.6328125" style="2" customWidth="1"/>
    <col min="4613" max="4613" width="6.6328125" style="2" customWidth="1"/>
    <col min="4614" max="4614" width="9.6328125" style="2" customWidth="1"/>
    <col min="4615" max="4615" width="10.6328125" style="2" customWidth="1"/>
    <col min="4616" max="4616" width="15.6328125" style="2" customWidth="1"/>
    <col min="4617" max="4863" width="9.08984375" style="2"/>
    <col min="4864" max="4864" width="10.6328125" style="2" customWidth="1"/>
    <col min="4865" max="4865" width="6.6328125" style="2" customWidth="1"/>
    <col min="4866" max="4867" width="3.6328125" style="2" customWidth="1"/>
    <col min="4868" max="4868" width="32.6328125" style="2" customWidth="1"/>
    <col min="4869" max="4869" width="6.6328125" style="2" customWidth="1"/>
    <col min="4870" max="4870" width="9.6328125" style="2" customWidth="1"/>
    <col min="4871" max="4871" width="10.6328125" style="2" customWidth="1"/>
    <col min="4872" max="4872" width="15.6328125" style="2" customWidth="1"/>
    <col min="4873" max="5119" width="9.08984375" style="2"/>
    <col min="5120" max="5120" width="10.6328125" style="2" customWidth="1"/>
    <col min="5121" max="5121" width="6.6328125" style="2" customWidth="1"/>
    <col min="5122" max="5123" width="3.6328125" style="2" customWidth="1"/>
    <col min="5124" max="5124" width="32.6328125" style="2" customWidth="1"/>
    <col min="5125" max="5125" width="6.6328125" style="2" customWidth="1"/>
    <col min="5126" max="5126" width="9.6328125" style="2" customWidth="1"/>
    <col min="5127" max="5127" width="10.6328125" style="2" customWidth="1"/>
    <col min="5128" max="5128" width="15.6328125" style="2" customWidth="1"/>
    <col min="5129" max="5375" width="9.08984375" style="2"/>
    <col min="5376" max="5376" width="10.6328125" style="2" customWidth="1"/>
    <col min="5377" max="5377" width="6.6328125" style="2" customWidth="1"/>
    <col min="5378" max="5379" width="3.6328125" style="2" customWidth="1"/>
    <col min="5380" max="5380" width="32.6328125" style="2" customWidth="1"/>
    <col min="5381" max="5381" width="6.6328125" style="2" customWidth="1"/>
    <col min="5382" max="5382" width="9.6328125" style="2" customWidth="1"/>
    <col min="5383" max="5383" width="10.6328125" style="2" customWidth="1"/>
    <col min="5384" max="5384" width="15.6328125" style="2" customWidth="1"/>
    <col min="5385" max="5631" width="9.08984375" style="2"/>
    <col min="5632" max="5632" width="10.6328125" style="2" customWidth="1"/>
    <col min="5633" max="5633" width="6.6328125" style="2" customWidth="1"/>
    <col min="5634" max="5635" width="3.6328125" style="2" customWidth="1"/>
    <col min="5636" max="5636" width="32.6328125" style="2" customWidth="1"/>
    <col min="5637" max="5637" width="6.6328125" style="2" customWidth="1"/>
    <col min="5638" max="5638" width="9.6328125" style="2" customWidth="1"/>
    <col min="5639" max="5639" width="10.6328125" style="2" customWidth="1"/>
    <col min="5640" max="5640" width="15.6328125" style="2" customWidth="1"/>
    <col min="5641" max="5887" width="9.08984375" style="2"/>
    <col min="5888" max="5888" width="10.6328125" style="2" customWidth="1"/>
    <col min="5889" max="5889" width="6.6328125" style="2" customWidth="1"/>
    <col min="5890" max="5891" width="3.6328125" style="2" customWidth="1"/>
    <col min="5892" max="5892" width="32.6328125" style="2" customWidth="1"/>
    <col min="5893" max="5893" width="6.6328125" style="2" customWidth="1"/>
    <col min="5894" max="5894" width="9.6328125" style="2" customWidth="1"/>
    <col min="5895" max="5895" width="10.6328125" style="2" customWidth="1"/>
    <col min="5896" max="5896" width="15.6328125" style="2" customWidth="1"/>
    <col min="5897" max="6143" width="9.08984375" style="2"/>
    <col min="6144" max="6144" width="10.6328125" style="2" customWidth="1"/>
    <col min="6145" max="6145" width="6.6328125" style="2" customWidth="1"/>
    <col min="6146" max="6147" width="3.6328125" style="2" customWidth="1"/>
    <col min="6148" max="6148" width="32.6328125" style="2" customWidth="1"/>
    <col min="6149" max="6149" width="6.6328125" style="2" customWidth="1"/>
    <col min="6150" max="6150" width="9.6328125" style="2" customWidth="1"/>
    <col min="6151" max="6151" width="10.6328125" style="2" customWidth="1"/>
    <col min="6152" max="6152" width="15.6328125" style="2" customWidth="1"/>
    <col min="6153" max="6399" width="9.08984375" style="2"/>
    <col min="6400" max="6400" width="10.6328125" style="2" customWidth="1"/>
    <col min="6401" max="6401" width="6.6328125" style="2" customWidth="1"/>
    <col min="6402" max="6403" width="3.6328125" style="2" customWidth="1"/>
    <col min="6404" max="6404" width="32.6328125" style="2" customWidth="1"/>
    <col min="6405" max="6405" width="6.6328125" style="2" customWidth="1"/>
    <col min="6406" max="6406" width="9.6328125" style="2" customWidth="1"/>
    <col min="6407" max="6407" width="10.6328125" style="2" customWidth="1"/>
    <col min="6408" max="6408" width="15.6328125" style="2" customWidth="1"/>
    <col min="6409" max="6655" width="9.08984375" style="2"/>
    <col min="6656" max="6656" width="10.6328125" style="2" customWidth="1"/>
    <col min="6657" max="6657" width="6.6328125" style="2" customWidth="1"/>
    <col min="6658" max="6659" width="3.6328125" style="2" customWidth="1"/>
    <col min="6660" max="6660" width="32.6328125" style="2" customWidth="1"/>
    <col min="6661" max="6661" width="6.6328125" style="2" customWidth="1"/>
    <col min="6662" max="6662" width="9.6328125" style="2" customWidth="1"/>
    <col min="6663" max="6663" width="10.6328125" style="2" customWidth="1"/>
    <col min="6664" max="6664" width="15.6328125" style="2" customWidth="1"/>
    <col min="6665" max="6911" width="9.08984375" style="2"/>
    <col min="6912" max="6912" width="10.6328125" style="2" customWidth="1"/>
    <col min="6913" max="6913" width="6.6328125" style="2" customWidth="1"/>
    <col min="6914" max="6915" width="3.6328125" style="2" customWidth="1"/>
    <col min="6916" max="6916" width="32.6328125" style="2" customWidth="1"/>
    <col min="6917" max="6917" width="6.6328125" style="2" customWidth="1"/>
    <col min="6918" max="6918" width="9.6328125" style="2" customWidth="1"/>
    <col min="6919" max="6919" width="10.6328125" style="2" customWidth="1"/>
    <col min="6920" max="6920" width="15.6328125" style="2" customWidth="1"/>
    <col min="6921" max="7167" width="9.08984375" style="2"/>
    <col min="7168" max="7168" width="10.6328125" style="2" customWidth="1"/>
    <col min="7169" max="7169" width="6.6328125" style="2" customWidth="1"/>
    <col min="7170" max="7171" width="3.6328125" style="2" customWidth="1"/>
    <col min="7172" max="7172" width="32.6328125" style="2" customWidth="1"/>
    <col min="7173" max="7173" width="6.6328125" style="2" customWidth="1"/>
    <col min="7174" max="7174" width="9.6328125" style="2" customWidth="1"/>
    <col min="7175" max="7175" width="10.6328125" style="2" customWidth="1"/>
    <col min="7176" max="7176" width="15.6328125" style="2" customWidth="1"/>
    <col min="7177" max="7423" width="9.08984375" style="2"/>
    <col min="7424" max="7424" width="10.6328125" style="2" customWidth="1"/>
    <col min="7425" max="7425" width="6.6328125" style="2" customWidth="1"/>
    <col min="7426" max="7427" width="3.6328125" style="2" customWidth="1"/>
    <col min="7428" max="7428" width="32.6328125" style="2" customWidth="1"/>
    <col min="7429" max="7429" width="6.6328125" style="2" customWidth="1"/>
    <col min="7430" max="7430" width="9.6328125" style="2" customWidth="1"/>
    <col min="7431" max="7431" width="10.6328125" style="2" customWidth="1"/>
    <col min="7432" max="7432" width="15.6328125" style="2" customWidth="1"/>
    <col min="7433" max="7679" width="9.08984375" style="2"/>
    <col min="7680" max="7680" width="10.6328125" style="2" customWidth="1"/>
    <col min="7681" max="7681" width="6.6328125" style="2" customWidth="1"/>
    <col min="7682" max="7683" width="3.6328125" style="2" customWidth="1"/>
    <col min="7684" max="7684" width="32.6328125" style="2" customWidth="1"/>
    <col min="7685" max="7685" width="6.6328125" style="2" customWidth="1"/>
    <col min="7686" max="7686" width="9.6328125" style="2" customWidth="1"/>
    <col min="7687" max="7687" width="10.6328125" style="2" customWidth="1"/>
    <col min="7688" max="7688" width="15.6328125" style="2" customWidth="1"/>
    <col min="7689" max="7935" width="9.08984375" style="2"/>
    <col min="7936" max="7936" width="10.6328125" style="2" customWidth="1"/>
    <col min="7937" max="7937" width="6.6328125" style="2" customWidth="1"/>
    <col min="7938" max="7939" width="3.6328125" style="2" customWidth="1"/>
    <col min="7940" max="7940" width="32.6328125" style="2" customWidth="1"/>
    <col min="7941" max="7941" width="6.6328125" style="2" customWidth="1"/>
    <col min="7942" max="7942" width="9.6328125" style="2" customWidth="1"/>
    <col min="7943" max="7943" width="10.6328125" style="2" customWidth="1"/>
    <col min="7944" max="7944" width="15.6328125" style="2" customWidth="1"/>
    <col min="7945" max="8191" width="9.08984375" style="2"/>
    <col min="8192" max="8192" width="10.6328125" style="2" customWidth="1"/>
    <col min="8193" max="8193" width="6.6328125" style="2" customWidth="1"/>
    <col min="8194" max="8195" width="3.6328125" style="2" customWidth="1"/>
    <col min="8196" max="8196" width="32.6328125" style="2" customWidth="1"/>
    <col min="8197" max="8197" width="6.6328125" style="2" customWidth="1"/>
    <col min="8198" max="8198" width="9.6328125" style="2" customWidth="1"/>
    <col min="8199" max="8199" width="10.6328125" style="2" customWidth="1"/>
    <col min="8200" max="8200" width="15.6328125" style="2" customWidth="1"/>
    <col min="8201" max="8447" width="9.08984375" style="2"/>
    <col min="8448" max="8448" width="10.6328125" style="2" customWidth="1"/>
    <col min="8449" max="8449" width="6.6328125" style="2" customWidth="1"/>
    <col min="8450" max="8451" width="3.6328125" style="2" customWidth="1"/>
    <col min="8452" max="8452" width="32.6328125" style="2" customWidth="1"/>
    <col min="8453" max="8453" width="6.6328125" style="2" customWidth="1"/>
    <col min="8454" max="8454" width="9.6328125" style="2" customWidth="1"/>
    <col min="8455" max="8455" width="10.6328125" style="2" customWidth="1"/>
    <col min="8456" max="8456" width="15.6328125" style="2" customWidth="1"/>
    <col min="8457" max="8703" width="9.08984375" style="2"/>
    <col min="8704" max="8704" width="10.6328125" style="2" customWidth="1"/>
    <col min="8705" max="8705" width="6.6328125" style="2" customWidth="1"/>
    <col min="8706" max="8707" width="3.6328125" style="2" customWidth="1"/>
    <col min="8708" max="8708" width="32.6328125" style="2" customWidth="1"/>
    <col min="8709" max="8709" width="6.6328125" style="2" customWidth="1"/>
    <col min="8710" max="8710" width="9.6328125" style="2" customWidth="1"/>
    <col min="8711" max="8711" width="10.6328125" style="2" customWidth="1"/>
    <col min="8712" max="8712" width="15.6328125" style="2" customWidth="1"/>
    <col min="8713" max="8959" width="9.08984375" style="2"/>
    <col min="8960" max="8960" width="10.6328125" style="2" customWidth="1"/>
    <col min="8961" max="8961" width="6.6328125" style="2" customWidth="1"/>
    <col min="8962" max="8963" width="3.6328125" style="2" customWidth="1"/>
    <col min="8964" max="8964" width="32.6328125" style="2" customWidth="1"/>
    <col min="8965" max="8965" width="6.6328125" style="2" customWidth="1"/>
    <col min="8966" max="8966" width="9.6328125" style="2" customWidth="1"/>
    <col min="8967" max="8967" width="10.6328125" style="2" customWidth="1"/>
    <col min="8968" max="8968" width="15.6328125" style="2" customWidth="1"/>
    <col min="8969" max="9215" width="9.08984375" style="2"/>
    <col min="9216" max="9216" width="10.6328125" style="2" customWidth="1"/>
    <col min="9217" max="9217" width="6.6328125" style="2" customWidth="1"/>
    <col min="9218" max="9219" width="3.6328125" style="2" customWidth="1"/>
    <col min="9220" max="9220" width="32.6328125" style="2" customWidth="1"/>
    <col min="9221" max="9221" width="6.6328125" style="2" customWidth="1"/>
    <col min="9222" max="9222" width="9.6328125" style="2" customWidth="1"/>
    <col min="9223" max="9223" width="10.6328125" style="2" customWidth="1"/>
    <col min="9224" max="9224" width="15.6328125" style="2" customWidth="1"/>
    <col min="9225" max="9471" width="9.08984375" style="2"/>
    <col min="9472" max="9472" width="10.6328125" style="2" customWidth="1"/>
    <col min="9473" max="9473" width="6.6328125" style="2" customWidth="1"/>
    <col min="9474" max="9475" width="3.6328125" style="2" customWidth="1"/>
    <col min="9476" max="9476" width="32.6328125" style="2" customWidth="1"/>
    <col min="9477" max="9477" width="6.6328125" style="2" customWidth="1"/>
    <col min="9478" max="9478" width="9.6328125" style="2" customWidth="1"/>
    <col min="9479" max="9479" width="10.6328125" style="2" customWidth="1"/>
    <col min="9480" max="9480" width="15.6328125" style="2" customWidth="1"/>
    <col min="9481" max="9727" width="9.08984375" style="2"/>
    <col min="9728" max="9728" width="10.6328125" style="2" customWidth="1"/>
    <col min="9729" max="9729" width="6.6328125" style="2" customWidth="1"/>
    <col min="9730" max="9731" width="3.6328125" style="2" customWidth="1"/>
    <col min="9732" max="9732" width="32.6328125" style="2" customWidth="1"/>
    <col min="9733" max="9733" width="6.6328125" style="2" customWidth="1"/>
    <col min="9734" max="9734" width="9.6328125" style="2" customWidth="1"/>
    <col min="9735" max="9735" width="10.6328125" style="2" customWidth="1"/>
    <col min="9736" max="9736" width="15.6328125" style="2" customWidth="1"/>
    <col min="9737" max="9983" width="9.08984375" style="2"/>
    <col min="9984" max="9984" width="10.6328125" style="2" customWidth="1"/>
    <col min="9985" max="9985" width="6.6328125" style="2" customWidth="1"/>
    <col min="9986" max="9987" width="3.6328125" style="2" customWidth="1"/>
    <col min="9988" max="9988" width="32.6328125" style="2" customWidth="1"/>
    <col min="9989" max="9989" width="6.6328125" style="2" customWidth="1"/>
    <col min="9990" max="9990" width="9.6328125" style="2" customWidth="1"/>
    <col min="9991" max="9991" width="10.6328125" style="2" customWidth="1"/>
    <col min="9992" max="9992" width="15.6328125" style="2" customWidth="1"/>
    <col min="9993" max="10239" width="9.08984375" style="2"/>
    <col min="10240" max="10240" width="10.6328125" style="2" customWidth="1"/>
    <col min="10241" max="10241" width="6.6328125" style="2" customWidth="1"/>
    <col min="10242" max="10243" width="3.6328125" style="2" customWidth="1"/>
    <col min="10244" max="10244" width="32.6328125" style="2" customWidth="1"/>
    <col min="10245" max="10245" width="6.6328125" style="2" customWidth="1"/>
    <col min="10246" max="10246" width="9.6328125" style="2" customWidth="1"/>
    <col min="10247" max="10247" width="10.6328125" style="2" customWidth="1"/>
    <col min="10248" max="10248" width="15.6328125" style="2" customWidth="1"/>
    <col min="10249" max="10495" width="9.08984375" style="2"/>
    <col min="10496" max="10496" width="10.6328125" style="2" customWidth="1"/>
    <col min="10497" max="10497" width="6.6328125" style="2" customWidth="1"/>
    <col min="10498" max="10499" width="3.6328125" style="2" customWidth="1"/>
    <col min="10500" max="10500" width="32.6328125" style="2" customWidth="1"/>
    <col min="10501" max="10501" width="6.6328125" style="2" customWidth="1"/>
    <col min="10502" max="10502" width="9.6328125" style="2" customWidth="1"/>
    <col min="10503" max="10503" width="10.6328125" style="2" customWidth="1"/>
    <col min="10504" max="10504" width="15.6328125" style="2" customWidth="1"/>
    <col min="10505" max="10751" width="9.08984375" style="2"/>
    <col min="10752" max="10752" width="10.6328125" style="2" customWidth="1"/>
    <col min="10753" max="10753" width="6.6328125" style="2" customWidth="1"/>
    <col min="10754" max="10755" width="3.6328125" style="2" customWidth="1"/>
    <col min="10756" max="10756" width="32.6328125" style="2" customWidth="1"/>
    <col min="10757" max="10757" width="6.6328125" style="2" customWidth="1"/>
    <col min="10758" max="10758" width="9.6328125" style="2" customWidth="1"/>
    <col min="10759" max="10759" width="10.6328125" style="2" customWidth="1"/>
    <col min="10760" max="10760" width="15.6328125" style="2" customWidth="1"/>
    <col min="10761" max="11007" width="9.08984375" style="2"/>
    <col min="11008" max="11008" width="10.6328125" style="2" customWidth="1"/>
    <col min="11009" max="11009" width="6.6328125" style="2" customWidth="1"/>
    <col min="11010" max="11011" width="3.6328125" style="2" customWidth="1"/>
    <col min="11012" max="11012" width="32.6328125" style="2" customWidth="1"/>
    <col min="11013" max="11013" width="6.6328125" style="2" customWidth="1"/>
    <col min="11014" max="11014" width="9.6328125" style="2" customWidth="1"/>
    <col min="11015" max="11015" width="10.6328125" style="2" customWidth="1"/>
    <col min="11016" max="11016" width="15.6328125" style="2" customWidth="1"/>
    <col min="11017" max="11263" width="9.08984375" style="2"/>
    <col min="11264" max="11264" width="10.6328125" style="2" customWidth="1"/>
    <col min="11265" max="11265" width="6.6328125" style="2" customWidth="1"/>
    <col min="11266" max="11267" width="3.6328125" style="2" customWidth="1"/>
    <col min="11268" max="11268" width="32.6328125" style="2" customWidth="1"/>
    <col min="11269" max="11269" width="6.6328125" style="2" customWidth="1"/>
    <col min="11270" max="11270" width="9.6328125" style="2" customWidth="1"/>
    <col min="11271" max="11271" width="10.6328125" style="2" customWidth="1"/>
    <col min="11272" max="11272" width="15.6328125" style="2" customWidth="1"/>
    <col min="11273" max="11519" width="9.08984375" style="2"/>
    <col min="11520" max="11520" width="10.6328125" style="2" customWidth="1"/>
    <col min="11521" max="11521" width="6.6328125" style="2" customWidth="1"/>
    <col min="11522" max="11523" width="3.6328125" style="2" customWidth="1"/>
    <col min="11524" max="11524" width="32.6328125" style="2" customWidth="1"/>
    <col min="11525" max="11525" width="6.6328125" style="2" customWidth="1"/>
    <col min="11526" max="11526" width="9.6328125" style="2" customWidth="1"/>
    <col min="11527" max="11527" width="10.6328125" style="2" customWidth="1"/>
    <col min="11528" max="11528" width="15.6328125" style="2" customWidth="1"/>
    <col min="11529" max="11775" width="9.08984375" style="2"/>
    <col min="11776" max="11776" width="10.6328125" style="2" customWidth="1"/>
    <col min="11777" max="11777" width="6.6328125" style="2" customWidth="1"/>
    <col min="11778" max="11779" width="3.6328125" style="2" customWidth="1"/>
    <col min="11780" max="11780" width="32.6328125" style="2" customWidth="1"/>
    <col min="11781" max="11781" width="6.6328125" style="2" customWidth="1"/>
    <col min="11782" max="11782" width="9.6328125" style="2" customWidth="1"/>
    <col min="11783" max="11783" width="10.6328125" style="2" customWidth="1"/>
    <col min="11784" max="11784" width="15.6328125" style="2" customWidth="1"/>
    <col min="11785" max="12031" width="9.08984375" style="2"/>
    <col min="12032" max="12032" width="10.6328125" style="2" customWidth="1"/>
    <col min="12033" max="12033" width="6.6328125" style="2" customWidth="1"/>
    <col min="12034" max="12035" width="3.6328125" style="2" customWidth="1"/>
    <col min="12036" max="12036" width="32.6328125" style="2" customWidth="1"/>
    <col min="12037" max="12037" width="6.6328125" style="2" customWidth="1"/>
    <col min="12038" max="12038" width="9.6328125" style="2" customWidth="1"/>
    <col min="12039" max="12039" width="10.6328125" style="2" customWidth="1"/>
    <col min="12040" max="12040" width="15.6328125" style="2" customWidth="1"/>
    <col min="12041" max="12287" width="9.08984375" style="2"/>
    <col min="12288" max="12288" width="10.6328125" style="2" customWidth="1"/>
    <col min="12289" max="12289" width="6.6328125" style="2" customWidth="1"/>
    <col min="12290" max="12291" width="3.6328125" style="2" customWidth="1"/>
    <col min="12292" max="12292" width="32.6328125" style="2" customWidth="1"/>
    <col min="12293" max="12293" width="6.6328125" style="2" customWidth="1"/>
    <col min="12294" max="12294" width="9.6328125" style="2" customWidth="1"/>
    <col min="12295" max="12295" width="10.6328125" style="2" customWidth="1"/>
    <col min="12296" max="12296" width="15.6328125" style="2" customWidth="1"/>
    <col min="12297" max="12543" width="9.08984375" style="2"/>
    <col min="12544" max="12544" width="10.6328125" style="2" customWidth="1"/>
    <col min="12545" max="12545" width="6.6328125" style="2" customWidth="1"/>
    <col min="12546" max="12547" width="3.6328125" style="2" customWidth="1"/>
    <col min="12548" max="12548" width="32.6328125" style="2" customWidth="1"/>
    <col min="12549" max="12549" width="6.6328125" style="2" customWidth="1"/>
    <col min="12550" max="12550" width="9.6328125" style="2" customWidth="1"/>
    <col min="12551" max="12551" width="10.6328125" style="2" customWidth="1"/>
    <col min="12552" max="12552" width="15.6328125" style="2" customWidth="1"/>
    <col min="12553" max="12799" width="9.08984375" style="2"/>
    <col min="12800" max="12800" width="10.6328125" style="2" customWidth="1"/>
    <col min="12801" max="12801" width="6.6328125" style="2" customWidth="1"/>
    <col min="12802" max="12803" width="3.6328125" style="2" customWidth="1"/>
    <col min="12804" max="12804" width="32.6328125" style="2" customWidth="1"/>
    <col min="12805" max="12805" width="6.6328125" style="2" customWidth="1"/>
    <col min="12806" max="12806" width="9.6328125" style="2" customWidth="1"/>
    <col min="12807" max="12807" width="10.6328125" style="2" customWidth="1"/>
    <col min="12808" max="12808" width="15.6328125" style="2" customWidth="1"/>
    <col min="12809" max="13055" width="9.08984375" style="2"/>
    <col min="13056" max="13056" width="10.6328125" style="2" customWidth="1"/>
    <col min="13057" max="13057" width="6.6328125" style="2" customWidth="1"/>
    <col min="13058" max="13059" width="3.6328125" style="2" customWidth="1"/>
    <col min="13060" max="13060" width="32.6328125" style="2" customWidth="1"/>
    <col min="13061" max="13061" width="6.6328125" style="2" customWidth="1"/>
    <col min="13062" max="13062" width="9.6328125" style="2" customWidth="1"/>
    <col min="13063" max="13063" width="10.6328125" style="2" customWidth="1"/>
    <col min="13064" max="13064" width="15.6328125" style="2" customWidth="1"/>
    <col min="13065" max="13311" width="9.08984375" style="2"/>
    <col min="13312" max="13312" width="10.6328125" style="2" customWidth="1"/>
    <col min="13313" max="13313" width="6.6328125" style="2" customWidth="1"/>
    <col min="13314" max="13315" width="3.6328125" style="2" customWidth="1"/>
    <col min="13316" max="13316" width="32.6328125" style="2" customWidth="1"/>
    <col min="13317" max="13317" width="6.6328125" style="2" customWidth="1"/>
    <col min="13318" max="13318" width="9.6328125" style="2" customWidth="1"/>
    <col min="13319" max="13319" width="10.6328125" style="2" customWidth="1"/>
    <col min="13320" max="13320" width="15.6328125" style="2" customWidth="1"/>
    <col min="13321" max="13567" width="9.08984375" style="2"/>
    <col min="13568" max="13568" width="10.6328125" style="2" customWidth="1"/>
    <col min="13569" max="13569" width="6.6328125" style="2" customWidth="1"/>
    <col min="13570" max="13571" width="3.6328125" style="2" customWidth="1"/>
    <col min="13572" max="13572" width="32.6328125" style="2" customWidth="1"/>
    <col min="13573" max="13573" width="6.6328125" style="2" customWidth="1"/>
    <col min="13574" max="13574" width="9.6328125" style="2" customWidth="1"/>
    <col min="13575" max="13575" width="10.6328125" style="2" customWidth="1"/>
    <col min="13576" max="13576" width="15.6328125" style="2" customWidth="1"/>
    <col min="13577" max="13823" width="9.08984375" style="2"/>
    <col min="13824" max="13824" width="10.6328125" style="2" customWidth="1"/>
    <col min="13825" max="13825" width="6.6328125" style="2" customWidth="1"/>
    <col min="13826" max="13827" width="3.6328125" style="2" customWidth="1"/>
    <col min="13828" max="13828" width="32.6328125" style="2" customWidth="1"/>
    <col min="13829" max="13829" width="6.6328125" style="2" customWidth="1"/>
    <col min="13830" max="13830" width="9.6328125" style="2" customWidth="1"/>
    <col min="13831" max="13831" width="10.6328125" style="2" customWidth="1"/>
    <col min="13832" max="13832" width="15.6328125" style="2" customWidth="1"/>
    <col min="13833" max="14079" width="9.08984375" style="2"/>
    <col min="14080" max="14080" width="10.6328125" style="2" customWidth="1"/>
    <col min="14081" max="14081" width="6.6328125" style="2" customWidth="1"/>
    <col min="14082" max="14083" width="3.6328125" style="2" customWidth="1"/>
    <col min="14084" max="14084" width="32.6328125" style="2" customWidth="1"/>
    <col min="14085" max="14085" width="6.6328125" style="2" customWidth="1"/>
    <col min="14086" max="14086" width="9.6328125" style="2" customWidth="1"/>
    <col min="14087" max="14087" width="10.6328125" style="2" customWidth="1"/>
    <col min="14088" max="14088" width="15.6328125" style="2" customWidth="1"/>
    <col min="14089" max="14335" width="9.08984375" style="2"/>
    <col min="14336" max="14336" width="10.6328125" style="2" customWidth="1"/>
    <col min="14337" max="14337" width="6.6328125" style="2" customWidth="1"/>
    <col min="14338" max="14339" width="3.6328125" style="2" customWidth="1"/>
    <col min="14340" max="14340" width="32.6328125" style="2" customWidth="1"/>
    <col min="14341" max="14341" width="6.6328125" style="2" customWidth="1"/>
    <col min="14342" max="14342" width="9.6328125" style="2" customWidth="1"/>
    <col min="14343" max="14343" width="10.6328125" style="2" customWidth="1"/>
    <col min="14344" max="14344" width="15.6328125" style="2" customWidth="1"/>
    <col min="14345" max="14591" width="9.08984375" style="2"/>
    <col min="14592" max="14592" width="10.6328125" style="2" customWidth="1"/>
    <col min="14593" max="14593" width="6.6328125" style="2" customWidth="1"/>
    <col min="14594" max="14595" width="3.6328125" style="2" customWidth="1"/>
    <col min="14596" max="14596" width="32.6328125" style="2" customWidth="1"/>
    <col min="14597" max="14597" width="6.6328125" style="2" customWidth="1"/>
    <col min="14598" max="14598" width="9.6328125" style="2" customWidth="1"/>
    <col min="14599" max="14599" width="10.6328125" style="2" customWidth="1"/>
    <col min="14600" max="14600" width="15.6328125" style="2" customWidth="1"/>
    <col min="14601" max="14847" width="9.08984375" style="2"/>
    <col min="14848" max="14848" width="10.6328125" style="2" customWidth="1"/>
    <col min="14849" max="14849" width="6.6328125" style="2" customWidth="1"/>
    <col min="14850" max="14851" width="3.6328125" style="2" customWidth="1"/>
    <col min="14852" max="14852" width="32.6328125" style="2" customWidth="1"/>
    <col min="14853" max="14853" width="6.6328125" style="2" customWidth="1"/>
    <col min="14854" max="14854" width="9.6328125" style="2" customWidth="1"/>
    <col min="14855" max="14855" width="10.6328125" style="2" customWidth="1"/>
    <col min="14856" max="14856" width="15.6328125" style="2" customWidth="1"/>
    <col min="14857" max="15103" width="9.08984375" style="2"/>
    <col min="15104" max="15104" width="10.6328125" style="2" customWidth="1"/>
    <col min="15105" max="15105" width="6.6328125" style="2" customWidth="1"/>
    <col min="15106" max="15107" width="3.6328125" style="2" customWidth="1"/>
    <col min="15108" max="15108" width="32.6328125" style="2" customWidth="1"/>
    <col min="15109" max="15109" width="6.6328125" style="2" customWidth="1"/>
    <col min="15110" max="15110" width="9.6328125" style="2" customWidth="1"/>
    <col min="15111" max="15111" width="10.6328125" style="2" customWidth="1"/>
    <col min="15112" max="15112" width="15.6328125" style="2" customWidth="1"/>
    <col min="15113" max="15359" width="9.08984375" style="2"/>
    <col min="15360" max="15360" width="10.6328125" style="2" customWidth="1"/>
    <col min="15361" max="15361" width="6.6328125" style="2" customWidth="1"/>
    <col min="15362" max="15363" width="3.6328125" style="2" customWidth="1"/>
    <col min="15364" max="15364" width="32.6328125" style="2" customWidth="1"/>
    <col min="15365" max="15365" width="6.6328125" style="2" customWidth="1"/>
    <col min="15366" max="15366" width="9.6328125" style="2" customWidth="1"/>
    <col min="15367" max="15367" width="10.6328125" style="2" customWidth="1"/>
    <col min="15368" max="15368" width="15.6328125" style="2" customWidth="1"/>
    <col min="15369" max="15615" width="9.08984375" style="2"/>
    <col min="15616" max="15616" width="10.6328125" style="2" customWidth="1"/>
    <col min="15617" max="15617" width="6.6328125" style="2" customWidth="1"/>
    <col min="15618" max="15619" width="3.6328125" style="2" customWidth="1"/>
    <col min="15620" max="15620" width="32.6328125" style="2" customWidth="1"/>
    <col min="15621" max="15621" width="6.6328125" style="2" customWidth="1"/>
    <col min="15622" max="15622" width="9.6328125" style="2" customWidth="1"/>
    <col min="15623" max="15623" width="10.6328125" style="2" customWidth="1"/>
    <col min="15624" max="15624" width="15.6328125" style="2" customWidth="1"/>
    <col min="15625" max="15871" width="9.08984375" style="2"/>
    <col min="15872" max="15872" width="10.6328125" style="2" customWidth="1"/>
    <col min="15873" max="15873" width="6.6328125" style="2" customWidth="1"/>
    <col min="15874" max="15875" width="3.6328125" style="2" customWidth="1"/>
    <col min="15876" max="15876" width="32.6328125" style="2" customWidth="1"/>
    <col min="15877" max="15877" width="6.6328125" style="2" customWidth="1"/>
    <col min="15878" max="15878" width="9.6328125" style="2" customWidth="1"/>
    <col min="15879" max="15879" width="10.6328125" style="2" customWidth="1"/>
    <col min="15880" max="15880" width="15.6328125" style="2" customWidth="1"/>
    <col min="15881" max="16127" width="9.08984375" style="2"/>
    <col min="16128" max="16128" width="10.6328125" style="2" customWidth="1"/>
    <col min="16129" max="16129" width="6.6328125" style="2" customWidth="1"/>
    <col min="16130" max="16131" width="3.6328125" style="2" customWidth="1"/>
    <col min="16132" max="16132" width="32.6328125" style="2" customWidth="1"/>
    <col min="16133" max="16133" width="6.6328125" style="2" customWidth="1"/>
    <col min="16134" max="16134" width="9.6328125" style="2" customWidth="1"/>
    <col min="16135" max="16135" width="10.6328125" style="2" customWidth="1"/>
    <col min="16136" max="16136" width="15.6328125" style="2" customWidth="1"/>
    <col min="16137" max="16384" width="9.08984375" style="2"/>
  </cols>
  <sheetData>
    <row r="1" spans="2:9" ht="13" x14ac:dyDescent="0.3">
      <c r="B1" s="1" t="s">
        <v>236</v>
      </c>
    </row>
    <row r="2" spans="2:9" ht="12" customHeight="1" x14ac:dyDescent="0.3">
      <c r="B2" s="5"/>
      <c r="C2" s="6"/>
      <c r="D2" s="6"/>
      <c r="F2" s="7"/>
      <c r="G2" s="7"/>
      <c r="H2" s="8"/>
    </row>
    <row r="3" spans="2:9" ht="13.25" customHeight="1" x14ac:dyDescent="0.3">
      <c r="B3" s="261" t="s">
        <v>237</v>
      </c>
      <c r="C3" s="261"/>
      <c r="D3" s="261"/>
      <c r="E3" s="261"/>
      <c r="F3" s="261"/>
      <c r="G3" s="261"/>
      <c r="H3" s="8"/>
    </row>
    <row r="4" spans="2:9" ht="12" customHeight="1" x14ac:dyDescent="0.3">
      <c r="B4" s="5" t="s">
        <v>391</v>
      </c>
      <c r="C4" s="6"/>
      <c r="D4" s="6"/>
      <c r="F4" s="7"/>
      <c r="G4" s="7"/>
      <c r="H4" s="8"/>
    </row>
    <row r="5" spans="2:9" ht="12" customHeight="1" thickBot="1" x14ac:dyDescent="0.35">
      <c r="B5" s="10" t="s">
        <v>308</v>
      </c>
      <c r="C5" s="6"/>
      <c r="D5" s="6"/>
      <c r="F5" s="7"/>
      <c r="G5" s="7"/>
      <c r="H5" s="11"/>
    </row>
    <row r="6" spans="2:9" ht="12" customHeight="1" x14ac:dyDescent="0.3">
      <c r="B6" s="12"/>
      <c r="C6" s="13"/>
      <c r="D6" s="14"/>
      <c r="E6" s="15"/>
      <c r="F6" s="16"/>
      <c r="G6" s="17"/>
    </row>
    <row r="7" spans="2:9" ht="12" customHeight="1" x14ac:dyDescent="0.3">
      <c r="B7" s="18" t="s">
        <v>0</v>
      </c>
      <c r="C7" s="19" t="s">
        <v>1</v>
      </c>
      <c r="D7" s="20" t="s">
        <v>2</v>
      </c>
      <c r="E7" s="21" t="s">
        <v>3</v>
      </c>
      <c r="F7" s="22" t="s">
        <v>4</v>
      </c>
      <c r="G7" s="23" t="s">
        <v>5</v>
      </c>
    </row>
    <row r="8" spans="2:9" ht="12" customHeight="1" x14ac:dyDescent="0.3">
      <c r="B8" s="24"/>
      <c r="C8" s="25"/>
      <c r="D8" s="26"/>
      <c r="E8" s="27"/>
      <c r="F8" s="28"/>
      <c r="G8" s="29"/>
    </row>
    <row r="9" spans="2:9" ht="12" customHeight="1" x14ac:dyDescent="0.25">
      <c r="B9" s="30"/>
      <c r="C9" s="31"/>
      <c r="D9" s="32"/>
      <c r="E9" s="33"/>
      <c r="F9" s="34"/>
      <c r="G9" s="35"/>
    </row>
    <row r="10" spans="2:9" ht="12" customHeight="1" x14ac:dyDescent="0.3">
      <c r="B10" s="36" t="s">
        <v>429</v>
      </c>
      <c r="C10" s="37" t="s">
        <v>13</v>
      </c>
      <c r="D10" s="38"/>
      <c r="E10" s="39"/>
      <c r="F10" s="40"/>
      <c r="G10" s="41" t="str">
        <f t="shared" ref="G10:G11" si="0">IF(OR(AND(E10="Prov",F10="Sum"),(F10="PC Sum")),". . . . . . . . .00",IF(ISERR(E10*F10),"",IF(E10*F10=0,"",ROUND(E10*F10,2))))</f>
        <v/>
      </c>
    </row>
    <row r="11" spans="2:9" ht="12" customHeight="1" x14ac:dyDescent="0.25">
      <c r="B11" s="42"/>
      <c r="C11" s="43"/>
      <c r="D11" s="38"/>
      <c r="E11" s="39"/>
      <c r="F11" s="44"/>
      <c r="G11" s="41" t="str">
        <f t="shared" si="0"/>
        <v/>
      </c>
    </row>
    <row r="12" spans="2:9" ht="12" customHeight="1" x14ac:dyDescent="0.3">
      <c r="B12" s="80" t="s">
        <v>291</v>
      </c>
      <c r="C12" s="37" t="s">
        <v>15</v>
      </c>
      <c r="D12" s="38"/>
      <c r="E12" s="39"/>
      <c r="F12" s="44"/>
      <c r="G12" s="163"/>
    </row>
    <row r="13" spans="2:9" ht="13" x14ac:dyDescent="0.3">
      <c r="B13" s="132"/>
      <c r="C13" s="49"/>
      <c r="D13" s="38"/>
      <c r="E13" s="44"/>
      <c r="F13" s="44"/>
      <c r="G13" s="163"/>
    </row>
    <row r="14" spans="2:9" ht="12" customHeight="1" x14ac:dyDescent="0.25">
      <c r="B14" s="154" t="s">
        <v>292</v>
      </c>
      <c r="C14" s="164" t="s">
        <v>14</v>
      </c>
      <c r="D14" s="38" t="s">
        <v>8</v>
      </c>
      <c r="E14" s="38">
        <v>1500</v>
      </c>
      <c r="F14" s="74"/>
      <c r="G14" s="75"/>
      <c r="I14" s="9"/>
    </row>
    <row r="15" spans="2:9" ht="12" customHeight="1" x14ac:dyDescent="0.3">
      <c r="B15" s="154"/>
      <c r="C15" s="37"/>
      <c r="D15" s="38"/>
      <c r="E15" s="44"/>
      <c r="F15" s="44"/>
      <c r="G15" s="163"/>
    </row>
    <row r="16" spans="2:9" ht="12" customHeight="1" x14ac:dyDescent="0.25">
      <c r="B16" s="154" t="s">
        <v>293</v>
      </c>
      <c r="C16" s="164" t="s">
        <v>16</v>
      </c>
      <c r="D16" s="38" t="s">
        <v>8</v>
      </c>
      <c r="E16" s="38">
        <v>2500</v>
      </c>
      <c r="F16" s="74"/>
      <c r="G16" s="75"/>
    </row>
    <row r="17" spans="2:7" ht="12" customHeight="1" x14ac:dyDescent="0.25">
      <c r="B17" s="132"/>
      <c r="C17" s="165"/>
      <c r="D17" s="38"/>
      <c r="E17" s="39"/>
      <c r="F17" s="44"/>
      <c r="G17" s="163"/>
    </row>
    <row r="18" spans="2:7" ht="12" customHeight="1" x14ac:dyDescent="0.25">
      <c r="B18" s="132" t="s">
        <v>294</v>
      </c>
      <c r="C18" s="164" t="s">
        <v>392</v>
      </c>
      <c r="D18" s="38" t="s">
        <v>8</v>
      </c>
      <c r="E18" s="38">
        <v>1500</v>
      </c>
      <c r="F18" s="74"/>
      <c r="G18" s="75"/>
    </row>
    <row r="19" spans="2:7" ht="12" customHeight="1" x14ac:dyDescent="0.25">
      <c r="B19" s="132"/>
      <c r="C19" s="166"/>
      <c r="D19" s="38"/>
      <c r="E19" s="44"/>
      <c r="F19" s="44"/>
      <c r="G19" s="163"/>
    </row>
    <row r="20" spans="2:7" ht="12" customHeight="1" x14ac:dyDescent="0.25">
      <c r="B20" s="132" t="s">
        <v>295</v>
      </c>
      <c r="C20" s="164" t="s">
        <v>393</v>
      </c>
      <c r="D20" s="38" t="s">
        <v>8</v>
      </c>
      <c r="E20" s="38">
        <v>2500</v>
      </c>
      <c r="F20" s="44"/>
      <c r="G20" s="75"/>
    </row>
    <row r="21" spans="2:7" ht="12" customHeight="1" x14ac:dyDescent="0.25">
      <c r="B21" s="132"/>
      <c r="C21" s="245"/>
      <c r="D21" s="38"/>
      <c r="E21" s="39"/>
      <c r="F21" s="44"/>
      <c r="G21" s="75"/>
    </row>
    <row r="22" spans="2:7" ht="12" customHeight="1" x14ac:dyDescent="0.25">
      <c r="B22" s="132" t="s">
        <v>421</v>
      </c>
      <c r="C22" s="245" t="s">
        <v>400</v>
      </c>
      <c r="D22" s="38" t="s">
        <v>399</v>
      </c>
      <c r="E22" s="38">
        <v>12</v>
      </c>
      <c r="F22" s="44"/>
      <c r="G22" s="163"/>
    </row>
    <row r="23" spans="2:7" ht="12" customHeight="1" x14ac:dyDescent="0.3">
      <c r="B23" s="80"/>
      <c r="C23" s="236"/>
      <c r="D23" s="38"/>
      <c r="E23" s="39"/>
      <c r="F23" s="44"/>
      <c r="G23" s="163"/>
    </row>
    <row r="24" spans="2:7" ht="12" customHeight="1" x14ac:dyDescent="0.3">
      <c r="B24" s="80" t="s">
        <v>296</v>
      </c>
      <c r="C24" s="37" t="s">
        <v>397</v>
      </c>
      <c r="D24" s="38"/>
      <c r="E24" s="167"/>
      <c r="F24" s="44"/>
      <c r="G24" s="163"/>
    </row>
    <row r="25" spans="2:7" ht="12" customHeight="1" x14ac:dyDescent="0.25">
      <c r="B25" s="154"/>
      <c r="C25" s="168"/>
      <c r="D25" s="38"/>
      <c r="E25" s="39"/>
      <c r="F25" s="74"/>
      <c r="G25" s="75"/>
    </row>
    <row r="26" spans="2:7" ht="12" customHeight="1" x14ac:dyDescent="0.25">
      <c r="B26" s="154" t="s">
        <v>297</v>
      </c>
      <c r="C26" s="164" t="s">
        <v>395</v>
      </c>
      <c r="D26" s="38" t="s">
        <v>7</v>
      </c>
      <c r="E26" s="38">
        <f>24*12</f>
        <v>288</v>
      </c>
      <c r="F26" s="44"/>
      <c r="G26" s="163"/>
    </row>
    <row r="27" spans="2:7" ht="12" customHeight="1" x14ac:dyDescent="0.3">
      <c r="B27" s="154"/>
      <c r="C27" s="37"/>
      <c r="D27" s="38"/>
      <c r="E27" s="44"/>
      <c r="F27" s="74"/>
      <c r="G27" s="75"/>
    </row>
    <row r="28" spans="2:7" ht="12" customHeight="1" x14ac:dyDescent="0.25">
      <c r="B28" s="154" t="s">
        <v>298</v>
      </c>
      <c r="C28" s="164" t="s">
        <v>396</v>
      </c>
      <c r="D28" s="38" t="s">
        <v>7</v>
      </c>
      <c r="E28" s="38">
        <f>56*12</f>
        <v>672</v>
      </c>
      <c r="F28" s="44"/>
      <c r="G28" s="163"/>
    </row>
    <row r="29" spans="2:7" ht="12" customHeight="1" x14ac:dyDescent="0.25">
      <c r="B29" s="132"/>
      <c r="C29" s="164"/>
      <c r="D29" s="38"/>
      <c r="E29" s="38"/>
      <c r="F29" s="74"/>
      <c r="G29" s="75"/>
    </row>
    <row r="30" spans="2:7" x14ac:dyDescent="0.25">
      <c r="B30" s="233"/>
      <c r="C30" s="166"/>
      <c r="D30" s="38"/>
      <c r="E30" s="39"/>
      <c r="F30" s="44"/>
      <c r="G30" s="163"/>
    </row>
    <row r="31" spans="2:7" ht="12" customHeight="1" x14ac:dyDescent="0.25">
      <c r="B31" s="132"/>
      <c r="C31" s="164"/>
      <c r="D31" s="38"/>
      <c r="E31" s="38"/>
      <c r="F31" s="44"/>
      <c r="G31" s="75"/>
    </row>
    <row r="32" spans="2:7" ht="12" customHeight="1" x14ac:dyDescent="0.3">
      <c r="B32" s="42"/>
      <c r="C32" s="37"/>
      <c r="D32" s="38"/>
      <c r="E32" s="39"/>
      <c r="F32" s="44"/>
      <c r="G32" s="163"/>
    </row>
    <row r="33" spans="2:7" ht="12" customHeight="1" x14ac:dyDescent="0.3">
      <c r="B33" s="80" t="s">
        <v>299</v>
      </c>
      <c r="C33" s="37" t="s">
        <v>123</v>
      </c>
      <c r="D33" s="38"/>
      <c r="E33" s="39"/>
      <c r="F33" s="44"/>
      <c r="G33" s="163"/>
    </row>
    <row r="34" spans="2:7" ht="12" customHeight="1" x14ac:dyDescent="0.25">
      <c r="B34" s="45"/>
      <c r="C34" s="165"/>
      <c r="D34" s="38"/>
      <c r="E34" s="39"/>
      <c r="F34" s="44"/>
      <c r="G34" s="163"/>
    </row>
    <row r="35" spans="2:7" ht="12" customHeight="1" x14ac:dyDescent="0.25">
      <c r="B35" s="154" t="s">
        <v>300</v>
      </c>
      <c r="C35" s="166" t="s">
        <v>17</v>
      </c>
      <c r="D35" s="81" t="s">
        <v>119</v>
      </c>
      <c r="E35" s="47" t="s">
        <v>120</v>
      </c>
      <c r="F35" s="47" t="s">
        <v>120</v>
      </c>
      <c r="G35" s="163"/>
    </row>
    <row r="36" spans="2:7" ht="12" customHeight="1" x14ac:dyDescent="0.25">
      <c r="B36" s="42"/>
      <c r="C36" s="166"/>
      <c r="D36" s="81"/>
      <c r="E36" s="39"/>
      <c r="F36" s="44"/>
      <c r="G36" s="163"/>
    </row>
    <row r="37" spans="2:7" ht="12" customHeight="1" x14ac:dyDescent="0.25">
      <c r="B37" s="154" t="s">
        <v>301</v>
      </c>
      <c r="C37" s="166" t="s">
        <v>121</v>
      </c>
      <c r="D37" s="81" t="s">
        <v>122</v>
      </c>
      <c r="E37" s="47"/>
      <c r="F37" s="44">
        <v>20000</v>
      </c>
      <c r="G37" s="163"/>
    </row>
    <row r="38" spans="2:7" ht="12" customHeight="1" x14ac:dyDescent="0.25">
      <c r="B38" s="45"/>
      <c r="C38" s="166"/>
      <c r="D38" s="81"/>
      <c r="E38" s="39"/>
      <c r="F38" s="44"/>
      <c r="G38" s="163"/>
    </row>
    <row r="39" spans="2:7" ht="12" customHeight="1" x14ac:dyDescent="0.25">
      <c r="B39" s="132" t="s">
        <v>302</v>
      </c>
      <c r="C39" s="166" t="s">
        <v>18</v>
      </c>
      <c r="D39" s="81" t="s">
        <v>119</v>
      </c>
      <c r="E39" s="47" t="s">
        <v>120</v>
      </c>
      <c r="F39" s="47" t="s">
        <v>120</v>
      </c>
      <c r="G39" s="163"/>
    </row>
    <row r="40" spans="2:7" ht="12" customHeight="1" x14ac:dyDescent="0.25">
      <c r="B40" s="45"/>
      <c r="C40" s="168"/>
      <c r="D40" s="38"/>
      <c r="E40" s="167"/>
      <c r="F40" s="44"/>
      <c r="G40" s="163"/>
    </row>
    <row r="41" spans="2:7" ht="12" customHeight="1" x14ac:dyDescent="0.25">
      <c r="B41" s="132" t="s">
        <v>303</v>
      </c>
      <c r="C41" s="166" t="s">
        <v>121</v>
      </c>
      <c r="D41" s="81" t="s">
        <v>122</v>
      </c>
      <c r="E41" s="47"/>
      <c r="F41" s="44">
        <v>50000</v>
      </c>
      <c r="G41" s="163"/>
    </row>
    <row r="42" spans="2:7" ht="12" customHeight="1" x14ac:dyDescent="0.25">
      <c r="B42" s="45"/>
      <c r="C42" s="166"/>
      <c r="D42" s="81"/>
      <c r="E42" s="39"/>
      <c r="F42" s="44"/>
      <c r="G42" s="163"/>
    </row>
    <row r="43" spans="2:7" ht="12" customHeight="1" x14ac:dyDescent="0.25">
      <c r="B43" s="132" t="s">
        <v>307</v>
      </c>
      <c r="C43" s="166" t="s">
        <v>19</v>
      </c>
      <c r="D43" s="81" t="s">
        <v>119</v>
      </c>
      <c r="E43" s="47" t="s">
        <v>120</v>
      </c>
      <c r="F43" s="47" t="s">
        <v>120</v>
      </c>
      <c r="G43" s="163"/>
    </row>
    <row r="44" spans="2:7" ht="12" customHeight="1" x14ac:dyDescent="0.25">
      <c r="B44" s="45"/>
      <c r="C44" s="168"/>
      <c r="D44" s="38"/>
      <c r="E44" s="39"/>
      <c r="F44" s="44"/>
      <c r="G44" s="163"/>
    </row>
    <row r="45" spans="2:7" ht="12" customHeight="1" x14ac:dyDescent="0.25">
      <c r="B45" s="132" t="s">
        <v>304</v>
      </c>
      <c r="C45" s="166" t="s">
        <v>121</v>
      </c>
      <c r="D45" s="81" t="s">
        <v>122</v>
      </c>
      <c r="E45" s="47"/>
      <c r="F45" s="44">
        <v>830000</v>
      </c>
      <c r="G45" s="163"/>
    </row>
    <row r="46" spans="2:7" ht="12" customHeight="1" x14ac:dyDescent="0.25">
      <c r="B46" s="45"/>
      <c r="C46" s="43"/>
      <c r="D46" s="46"/>
      <c r="E46" s="39"/>
      <c r="F46" s="44"/>
      <c r="G46" s="41"/>
    </row>
    <row r="47" spans="2:7" ht="13" x14ac:dyDescent="0.3">
      <c r="B47" s="80" t="s">
        <v>305</v>
      </c>
      <c r="C47" s="49" t="s">
        <v>124</v>
      </c>
      <c r="D47" s="46"/>
      <c r="E47" s="39"/>
      <c r="F47" s="44"/>
      <c r="G47" s="41"/>
    </row>
    <row r="48" spans="2:7" ht="12" customHeight="1" x14ac:dyDescent="0.25">
      <c r="B48" s="42"/>
      <c r="C48" s="43"/>
      <c r="D48" s="38"/>
      <c r="E48" s="47"/>
      <c r="F48" s="44"/>
      <c r="G48" s="41"/>
    </row>
    <row r="49" spans="2:8" x14ac:dyDescent="0.25">
      <c r="B49" s="154" t="s">
        <v>306</v>
      </c>
      <c r="C49" s="169" t="s">
        <v>438</v>
      </c>
      <c r="D49" s="46"/>
      <c r="E49" s="39"/>
      <c r="F49" s="44"/>
      <c r="G49" s="41"/>
    </row>
    <row r="50" spans="2:8" x14ac:dyDescent="0.25">
      <c r="B50" s="42"/>
      <c r="C50" s="169" t="s">
        <v>125</v>
      </c>
      <c r="D50" s="38" t="s">
        <v>7</v>
      </c>
      <c r="E50" s="214">
        <v>20</v>
      </c>
      <c r="F50" s="44"/>
      <c r="G50" s="41">
        <f>F50*E50</f>
        <v>0</v>
      </c>
    </row>
    <row r="51" spans="2:8" x14ac:dyDescent="0.25">
      <c r="B51" s="45"/>
      <c r="C51" s="56"/>
      <c r="D51" s="46"/>
      <c r="E51" s="39"/>
      <c r="F51" s="44"/>
      <c r="G51" s="41"/>
    </row>
    <row r="52" spans="2:8" ht="12" customHeight="1" thickBot="1" x14ac:dyDescent="0.3">
      <c r="B52" s="42"/>
      <c r="C52" s="43"/>
      <c r="D52" s="38"/>
      <c r="E52" s="39"/>
      <c r="F52" s="44"/>
      <c r="G52" s="41"/>
    </row>
    <row r="53" spans="2:8" x14ac:dyDescent="0.25">
      <c r="B53" s="57"/>
      <c r="C53" s="58"/>
      <c r="D53" s="59"/>
      <c r="E53" s="60"/>
      <c r="F53" s="61"/>
      <c r="G53" s="62"/>
    </row>
    <row r="54" spans="2:8" ht="13" x14ac:dyDescent="0.3">
      <c r="B54" s="63" t="s">
        <v>403</v>
      </c>
      <c r="C54" s="6"/>
      <c r="D54" s="3"/>
      <c r="E54" s="54"/>
      <c r="F54" s="64"/>
      <c r="G54" s="65"/>
    </row>
    <row r="55" spans="2:8" ht="13" thickBot="1" x14ac:dyDescent="0.3">
      <c r="B55" s="66"/>
      <c r="C55" s="67"/>
      <c r="D55" s="68"/>
      <c r="E55" s="69"/>
      <c r="F55" s="70"/>
      <c r="G55" s="71"/>
    </row>
    <row r="56" spans="2:8" x14ac:dyDescent="0.25">
      <c r="B56" s="3"/>
      <c r="C56" s="6"/>
      <c r="D56" s="6"/>
      <c r="F56" s="72"/>
      <c r="G56" s="72"/>
      <c r="H56" s="73"/>
    </row>
  </sheetData>
  <mergeCells count="1">
    <mergeCell ref="B3:G3"/>
  </mergeCells>
  <pageMargins left="0.7" right="0.7" top="0.75" bottom="0.75" header="0.3" footer="0.3"/>
  <pageSetup paperSize="8" scale="7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57B915-18FB-4665-9B64-B58519042AAE}">
  <dimension ref="B1:I57"/>
  <sheetViews>
    <sheetView view="pageBreakPreview" topLeftCell="A27" zoomScaleNormal="100" zoomScaleSheetLayoutView="100" workbookViewId="0">
      <selection activeCell="C50" sqref="C50"/>
    </sheetView>
  </sheetViews>
  <sheetFormatPr defaultColWidth="9.08984375" defaultRowHeight="12.5" x14ac:dyDescent="0.25"/>
  <cols>
    <col min="1" max="1" width="9.08984375" style="2"/>
    <col min="2" max="2" width="10.6328125" style="2" customWidth="1"/>
    <col min="3" max="3" width="50" style="2" customWidth="1"/>
    <col min="4" max="4" width="8.54296875" style="2" customWidth="1"/>
    <col min="5" max="5" width="10.54296875" style="3" customWidth="1"/>
    <col min="6" max="6" width="18.81640625" style="4" customWidth="1"/>
    <col min="7" max="7" width="14.453125" style="4" customWidth="1"/>
    <col min="8" max="8" width="15.6328125" style="2" customWidth="1"/>
    <col min="9" max="255" width="9.08984375" style="2"/>
    <col min="256" max="256" width="10.6328125" style="2" customWidth="1"/>
    <col min="257" max="257" width="6.6328125" style="2" customWidth="1"/>
    <col min="258" max="259" width="3.6328125" style="2" customWidth="1"/>
    <col min="260" max="260" width="32.6328125" style="2" customWidth="1"/>
    <col min="261" max="261" width="6.6328125" style="2" customWidth="1"/>
    <col min="262" max="262" width="9.6328125" style="2" customWidth="1"/>
    <col min="263" max="263" width="10.6328125" style="2" customWidth="1"/>
    <col min="264" max="264" width="15.6328125" style="2" customWidth="1"/>
    <col min="265" max="511" width="9.08984375" style="2"/>
    <col min="512" max="512" width="10.6328125" style="2" customWidth="1"/>
    <col min="513" max="513" width="6.6328125" style="2" customWidth="1"/>
    <col min="514" max="515" width="3.6328125" style="2" customWidth="1"/>
    <col min="516" max="516" width="32.6328125" style="2" customWidth="1"/>
    <col min="517" max="517" width="6.6328125" style="2" customWidth="1"/>
    <col min="518" max="518" width="9.6328125" style="2" customWidth="1"/>
    <col min="519" max="519" width="10.6328125" style="2" customWidth="1"/>
    <col min="520" max="520" width="15.6328125" style="2" customWidth="1"/>
    <col min="521" max="767" width="9.08984375" style="2"/>
    <col min="768" max="768" width="10.6328125" style="2" customWidth="1"/>
    <col min="769" max="769" width="6.6328125" style="2" customWidth="1"/>
    <col min="770" max="771" width="3.6328125" style="2" customWidth="1"/>
    <col min="772" max="772" width="32.6328125" style="2" customWidth="1"/>
    <col min="773" max="773" width="6.6328125" style="2" customWidth="1"/>
    <col min="774" max="774" width="9.6328125" style="2" customWidth="1"/>
    <col min="775" max="775" width="10.6328125" style="2" customWidth="1"/>
    <col min="776" max="776" width="15.6328125" style="2" customWidth="1"/>
    <col min="777" max="1023" width="9.08984375" style="2"/>
    <col min="1024" max="1024" width="10.6328125" style="2" customWidth="1"/>
    <col min="1025" max="1025" width="6.6328125" style="2" customWidth="1"/>
    <col min="1026" max="1027" width="3.6328125" style="2" customWidth="1"/>
    <col min="1028" max="1028" width="32.6328125" style="2" customWidth="1"/>
    <col min="1029" max="1029" width="6.6328125" style="2" customWidth="1"/>
    <col min="1030" max="1030" width="9.6328125" style="2" customWidth="1"/>
    <col min="1031" max="1031" width="10.6328125" style="2" customWidth="1"/>
    <col min="1032" max="1032" width="15.6328125" style="2" customWidth="1"/>
    <col min="1033" max="1279" width="9.08984375" style="2"/>
    <col min="1280" max="1280" width="10.6328125" style="2" customWidth="1"/>
    <col min="1281" max="1281" width="6.6328125" style="2" customWidth="1"/>
    <col min="1282" max="1283" width="3.6328125" style="2" customWidth="1"/>
    <col min="1284" max="1284" width="32.6328125" style="2" customWidth="1"/>
    <col min="1285" max="1285" width="6.6328125" style="2" customWidth="1"/>
    <col min="1286" max="1286" width="9.6328125" style="2" customWidth="1"/>
    <col min="1287" max="1287" width="10.6328125" style="2" customWidth="1"/>
    <col min="1288" max="1288" width="15.6328125" style="2" customWidth="1"/>
    <col min="1289" max="1535" width="9.08984375" style="2"/>
    <col min="1536" max="1536" width="10.6328125" style="2" customWidth="1"/>
    <col min="1537" max="1537" width="6.6328125" style="2" customWidth="1"/>
    <col min="1538" max="1539" width="3.6328125" style="2" customWidth="1"/>
    <col min="1540" max="1540" width="32.6328125" style="2" customWidth="1"/>
    <col min="1541" max="1541" width="6.6328125" style="2" customWidth="1"/>
    <col min="1542" max="1542" width="9.6328125" style="2" customWidth="1"/>
    <col min="1543" max="1543" width="10.6328125" style="2" customWidth="1"/>
    <col min="1544" max="1544" width="15.6328125" style="2" customWidth="1"/>
    <col min="1545" max="1791" width="9.08984375" style="2"/>
    <col min="1792" max="1792" width="10.6328125" style="2" customWidth="1"/>
    <col min="1793" max="1793" width="6.6328125" style="2" customWidth="1"/>
    <col min="1794" max="1795" width="3.6328125" style="2" customWidth="1"/>
    <col min="1796" max="1796" width="32.6328125" style="2" customWidth="1"/>
    <col min="1797" max="1797" width="6.6328125" style="2" customWidth="1"/>
    <col min="1798" max="1798" width="9.6328125" style="2" customWidth="1"/>
    <col min="1799" max="1799" width="10.6328125" style="2" customWidth="1"/>
    <col min="1800" max="1800" width="15.6328125" style="2" customWidth="1"/>
    <col min="1801" max="2047" width="9.08984375" style="2"/>
    <col min="2048" max="2048" width="10.6328125" style="2" customWidth="1"/>
    <col min="2049" max="2049" width="6.6328125" style="2" customWidth="1"/>
    <col min="2050" max="2051" width="3.6328125" style="2" customWidth="1"/>
    <col min="2052" max="2052" width="32.6328125" style="2" customWidth="1"/>
    <col min="2053" max="2053" width="6.6328125" style="2" customWidth="1"/>
    <col min="2054" max="2054" width="9.6328125" style="2" customWidth="1"/>
    <col min="2055" max="2055" width="10.6328125" style="2" customWidth="1"/>
    <col min="2056" max="2056" width="15.6328125" style="2" customWidth="1"/>
    <col min="2057" max="2303" width="9.08984375" style="2"/>
    <col min="2304" max="2304" width="10.6328125" style="2" customWidth="1"/>
    <col min="2305" max="2305" width="6.6328125" style="2" customWidth="1"/>
    <col min="2306" max="2307" width="3.6328125" style="2" customWidth="1"/>
    <col min="2308" max="2308" width="32.6328125" style="2" customWidth="1"/>
    <col min="2309" max="2309" width="6.6328125" style="2" customWidth="1"/>
    <col min="2310" max="2310" width="9.6328125" style="2" customWidth="1"/>
    <col min="2311" max="2311" width="10.6328125" style="2" customWidth="1"/>
    <col min="2312" max="2312" width="15.6328125" style="2" customWidth="1"/>
    <col min="2313" max="2559" width="9.08984375" style="2"/>
    <col min="2560" max="2560" width="10.6328125" style="2" customWidth="1"/>
    <col min="2561" max="2561" width="6.6328125" style="2" customWidth="1"/>
    <col min="2562" max="2563" width="3.6328125" style="2" customWidth="1"/>
    <col min="2564" max="2564" width="32.6328125" style="2" customWidth="1"/>
    <col min="2565" max="2565" width="6.6328125" style="2" customWidth="1"/>
    <col min="2566" max="2566" width="9.6328125" style="2" customWidth="1"/>
    <col min="2567" max="2567" width="10.6328125" style="2" customWidth="1"/>
    <col min="2568" max="2568" width="15.6328125" style="2" customWidth="1"/>
    <col min="2569" max="2815" width="9.08984375" style="2"/>
    <col min="2816" max="2816" width="10.6328125" style="2" customWidth="1"/>
    <col min="2817" max="2817" width="6.6328125" style="2" customWidth="1"/>
    <col min="2818" max="2819" width="3.6328125" style="2" customWidth="1"/>
    <col min="2820" max="2820" width="32.6328125" style="2" customWidth="1"/>
    <col min="2821" max="2821" width="6.6328125" style="2" customWidth="1"/>
    <col min="2822" max="2822" width="9.6328125" style="2" customWidth="1"/>
    <col min="2823" max="2823" width="10.6328125" style="2" customWidth="1"/>
    <col min="2824" max="2824" width="15.6328125" style="2" customWidth="1"/>
    <col min="2825" max="3071" width="9.08984375" style="2"/>
    <col min="3072" max="3072" width="10.6328125" style="2" customWidth="1"/>
    <col min="3073" max="3073" width="6.6328125" style="2" customWidth="1"/>
    <col min="3074" max="3075" width="3.6328125" style="2" customWidth="1"/>
    <col min="3076" max="3076" width="32.6328125" style="2" customWidth="1"/>
    <col min="3077" max="3077" width="6.6328125" style="2" customWidth="1"/>
    <col min="3078" max="3078" width="9.6328125" style="2" customWidth="1"/>
    <col min="3079" max="3079" width="10.6328125" style="2" customWidth="1"/>
    <col min="3080" max="3080" width="15.6328125" style="2" customWidth="1"/>
    <col min="3081" max="3327" width="9.08984375" style="2"/>
    <col min="3328" max="3328" width="10.6328125" style="2" customWidth="1"/>
    <col min="3329" max="3329" width="6.6328125" style="2" customWidth="1"/>
    <col min="3330" max="3331" width="3.6328125" style="2" customWidth="1"/>
    <col min="3332" max="3332" width="32.6328125" style="2" customWidth="1"/>
    <col min="3333" max="3333" width="6.6328125" style="2" customWidth="1"/>
    <col min="3334" max="3334" width="9.6328125" style="2" customWidth="1"/>
    <col min="3335" max="3335" width="10.6328125" style="2" customWidth="1"/>
    <col min="3336" max="3336" width="15.6328125" style="2" customWidth="1"/>
    <col min="3337" max="3583" width="9.08984375" style="2"/>
    <col min="3584" max="3584" width="10.6328125" style="2" customWidth="1"/>
    <col min="3585" max="3585" width="6.6328125" style="2" customWidth="1"/>
    <col min="3586" max="3587" width="3.6328125" style="2" customWidth="1"/>
    <col min="3588" max="3588" width="32.6328125" style="2" customWidth="1"/>
    <col min="3589" max="3589" width="6.6328125" style="2" customWidth="1"/>
    <col min="3590" max="3590" width="9.6328125" style="2" customWidth="1"/>
    <col min="3591" max="3591" width="10.6328125" style="2" customWidth="1"/>
    <col min="3592" max="3592" width="15.6328125" style="2" customWidth="1"/>
    <col min="3593" max="3839" width="9.08984375" style="2"/>
    <col min="3840" max="3840" width="10.6328125" style="2" customWidth="1"/>
    <col min="3841" max="3841" width="6.6328125" style="2" customWidth="1"/>
    <col min="3842" max="3843" width="3.6328125" style="2" customWidth="1"/>
    <col min="3844" max="3844" width="32.6328125" style="2" customWidth="1"/>
    <col min="3845" max="3845" width="6.6328125" style="2" customWidth="1"/>
    <col min="3846" max="3846" width="9.6328125" style="2" customWidth="1"/>
    <col min="3847" max="3847" width="10.6328125" style="2" customWidth="1"/>
    <col min="3848" max="3848" width="15.6328125" style="2" customWidth="1"/>
    <col min="3849" max="4095" width="9.08984375" style="2"/>
    <col min="4096" max="4096" width="10.6328125" style="2" customWidth="1"/>
    <col min="4097" max="4097" width="6.6328125" style="2" customWidth="1"/>
    <col min="4098" max="4099" width="3.6328125" style="2" customWidth="1"/>
    <col min="4100" max="4100" width="32.6328125" style="2" customWidth="1"/>
    <col min="4101" max="4101" width="6.6328125" style="2" customWidth="1"/>
    <col min="4102" max="4102" width="9.6328125" style="2" customWidth="1"/>
    <col min="4103" max="4103" width="10.6328125" style="2" customWidth="1"/>
    <col min="4104" max="4104" width="15.6328125" style="2" customWidth="1"/>
    <col min="4105" max="4351" width="9.08984375" style="2"/>
    <col min="4352" max="4352" width="10.6328125" style="2" customWidth="1"/>
    <col min="4353" max="4353" width="6.6328125" style="2" customWidth="1"/>
    <col min="4354" max="4355" width="3.6328125" style="2" customWidth="1"/>
    <col min="4356" max="4356" width="32.6328125" style="2" customWidth="1"/>
    <col min="4357" max="4357" width="6.6328125" style="2" customWidth="1"/>
    <col min="4358" max="4358" width="9.6328125" style="2" customWidth="1"/>
    <col min="4359" max="4359" width="10.6328125" style="2" customWidth="1"/>
    <col min="4360" max="4360" width="15.6328125" style="2" customWidth="1"/>
    <col min="4361" max="4607" width="9.08984375" style="2"/>
    <col min="4608" max="4608" width="10.6328125" style="2" customWidth="1"/>
    <col min="4609" max="4609" width="6.6328125" style="2" customWidth="1"/>
    <col min="4610" max="4611" width="3.6328125" style="2" customWidth="1"/>
    <col min="4612" max="4612" width="32.6328125" style="2" customWidth="1"/>
    <col min="4613" max="4613" width="6.6328125" style="2" customWidth="1"/>
    <col min="4614" max="4614" width="9.6328125" style="2" customWidth="1"/>
    <col min="4615" max="4615" width="10.6328125" style="2" customWidth="1"/>
    <col min="4616" max="4616" width="15.6328125" style="2" customWidth="1"/>
    <col min="4617" max="4863" width="9.08984375" style="2"/>
    <col min="4864" max="4864" width="10.6328125" style="2" customWidth="1"/>
    <col min="4865" max="4865" width="6.6328125" style="2" customWidth="1"/>
    <col min="4866" max="4867" width="3.6328125" style="2" customWidth="1"/>
    <col min="4868" max="4868" width="32.6328125" style="2" customWidth="1"/>
    <col min="4869" max="4869" width="6.6328125" style="2" customWidth="1"/>
    <col min="4870" max="4870" width="9.6328125" style="2" customWidth="1"/>
    <col min="4871" max="4871" width="10.6328125" style="2" customWidth="1"/>
    <col min="4872" max="4872" width="15.6328125" style="2" customWidth="1"/>
    <col min="4873" max="5119" width="9.08984375" style="2"/>
    <col min="5120" max="5120" width="10.6328125" style="2" customWidth="1"/>
    <col min="5121" max="5121" width="6.6328125" style="2" customWidth="1"/>
    <col min="5122" max="5123" width="3.6328125" style="2" customWidth="1"/>
    <col min="5124" max="5124" width="32.6328125" style="2" customWidth="1"/>
    <col min="5125" max="5125" width="6.6328125" style="2" customWidth="1"/>
    <col min="5126" max="5126" width="9.6328125" style="2" customWidth="1"/>
    <col min="5127" max="5127" width="10.6328125" style="2" customWidth="1"/>
    <col min="5128" max="5128" width="15.6328125" style="2" customWidth="1"/>
    <col min="5129" max="5375" width="9.08984375" style="2"/>
    <col min="5376" max="5376" width="10.6328125" style="2" customWidth="1"/>
    <col min="5377" max="5377" width="6.6328125" style="2" customWidth="1"/>
    <col min="5378" max="5379" width="3.6328125" style="2" customWidth="1"/>
    <col min="5380" max="5380" width="32.6328125" style="2" customWidth="1"/>
    <col min="5381" max="5381" width="6.6328125" style="2" customWidth="1"/>
    <col min="5382" max="5382" width="9.6328125" style="2" customWidth="1"/>
    <col min="5383" max="5383" width="10.6328125" style="2" customWidth="1"/>
    <col min="5384" max="5384" width="15.6328125" style="2" customWidth="1"/>
    <col min="5385" max="5631" width="9.08984375" style="2"/>
    <col min="5632" max="5632" width="10.6328125" style="2" customWidth="1"/>
    <col min="5633" max="5633" width="6.6328125" style="2" customWidth="1"/>
    <col min="5634" max="5635" width="3.6328125" style="2" customWidth="1"/>
    <col min="5636" max="5636" width="32.6328125" style="2" customWidth="1"/>
    <col min="5637" max="5637" width="6.6328125" style="2" customWidth="1"/>
    <col min="5638" max="5638" width="9.6328125" style="2" customWidth="1"/>
    <col min="5639" max="5639" width="10.6328125" style="2" customWidth="1"/>
    <col min="5640" max="5640" width="15.6328125" style="2" customWidth="1"/>
    <col min="5641" max="5887" width="9.08984375" style="2"/>
    <col min="5888" max="5888" width="10.6328125" style="2" customWidth="1"/>
    <col min="5889" max="5889" width="6.6328125" style="2" customWidth="1"/>
    <col min="5890" max="5891" width="3.6328125" style="2" customWidth="1"/>
    <col min="5892" max="5892" width="32.6328125" style="2" customWidth="1"/>
    <col min="5893" max="5893" width="6.6328125" style="2" customWidth="1"/>
    <col min="5894" max="5894" width="9.6328125" style="2" customWidth="1"/>
    <col min="5895" max="5895" width="10.6328125" style="2" customWidth="1"/>
    <col min="5896" max="5896" width="15.6328125" style="2" customWidth="1"/>
    <col min="5897" max="6143" width="9.08984375" style="2"/>
    <col min="6144" max="6144" width="10.6328125" style="2" customWidth="1"/>
    <col min="6145" max="6145" width="6.6328125" style="2" customWidth="1"/>
    <col min="6146" max="6147" width="3.6328125" style="2" customWidth="1"/>
    <col min="6148" max="6148" width="32.6328125" style="2" customWidth="1"/>
    <col min="6149" max="6149" width="6.6328125" style="2" customWidth="1"/>
    <col min="6150" max="6150" width="9.6328125" style="2" customWidth="1"/>
    <col min="6151" max="6151" width="10.6328125" style="2" customWidth="1"/>
    <col min="6152" max="6152" width="15.6328125" style="2" customWidth="1"/>
    <col min="6153" max="6399" width="9.08984375" style="2"/>
    <col min="6400" max="6400" width="10.6328125" style="2" customWidth="1"/>
    <col min="6401" max="6401" width="6.6328125" style="2" customWidth="1"/>
    <col min="6402" max="6403" width="3.6328125" style="2" customWidth="1"/>
    <col min="6404" max="6404" width="32.6328125" style="2" customWidth="1"/>
    <col min="6405" max="6405" width="6.6328125" style="2" customWidth="1"/>
    <col min="6406" max="6406" width="9.6328125" style="2" customWidth="1"/>
    <col min="6407" max="6407" width="10.6328125" style="2" customWidth="1"/>
    <col min="6408" max="6408" width="15.6328125" style="2" customWidth="1"/>
    <col min="6409" max="6655" width="9.08984375" style="2"/>
    <col min="6656" max="6656" width="10.6328125" style="2" customWidth="1"/>
    <col min="6657" max="6657" width="6.6328125" style="2" customWidth="1"/>
    <col min="6658" max="6659" width="3.6328125" style="2" customWidth="1"/>
    <col min="6660" max="6660" width="32.6328125" style="2" customWidth="1"/>
    <col min="6661" max="6661" width="6.6328125" style="2" customWidth="1"/>
    <col min="6662" max="6662" width="9.6328125" style="2" customWidth="1"/>
    <col min="6663" max="6663" width="10.6328125" style="2" customWidth="1"/>
    <col min="6664" max="6664" width="15.6328125" style="2" customWidth="1"/>
    <col min="6665" max="6911" width="9.08984375" style="2"/>
    <col min="6912" max="6912" width="10.6328125" style="2" customWidth="1"/>
    <col min="6913" max="6913" width="6.6328125" style="2" customWidth="1"/>
    <col min="6914" max="6915" width="3.6328125" style="2" customWidth="1"/>
    <col min="6916" max="6916" width="32.6328125" style="2" customWidth="1"/>
    <col min="6917" max="6917" width="6.6328125" style="2" customWidth="1"/>
    <col min="6918" max="6918" width="9.6328125" style="2" customWidth="1"/>
    <col min="6919" max="6919" width="10.6328125" style="2" customWidth="1"/>
    <col min="6920" max="6920" width="15.6328125" style="2" customWidth="1"/>
    <col min="6921" max="7167" width="9.08984375" style="2"/>
    <col min="7168" max="7168" width="10.6328125" style="2" customWidth="1"/>
    <col min="7169" max="7169" width="6.6328125" style="2" customWidth="1"/>
    <col min="7170" max="7171" width="3.6328125" style="2" customWidth="1"/>
    <col min="7172" max="7172" width="32.6328125" style="2" customWidth="1"/>
    <col min="7173" max="7173" width="6.6328125" style="2" customWidth="1"/>
    <col min="7174" max="7174" width="9.6328125" style="2" customWidth="1"/>
    <col min="7175" max="7175" width="10.6328125" style="2" customWidth="1"/>
    <col min="7176" max="7176" width="15.6328125" style="2" customWidth="1"/>
    <col min="7177" max="7423" width="9.08984375" style="2"/>
    <col min="7424" max="7424" width="10.6328125" style="2" customWidth="1"/>
    <col min="7425" max="7425" width="6.6328125" style="2" customWidth="1"/>
    <col min="7426" max="7427" width="3.6328125" style="2" customWidth="1"/>
    <col min="7428" max="7428" width="32.6328125" style="2" customWidth="1"/>
    <col min="7429" max="7429" width="6.6328125" style="2" customWidth="1"/>
    <col min="7430" max="7430" width="9.6328125" style="2" customWidth="1"/>
    <col min="7431" max="7431" width="10.6328125" style="2" customWidth="1"/>
    <col min="7432" max="7432" width="15.6328125" style="2" customWidth="1"/>
    <col min="7433" max="7679" width="9.08984375" style="2"/>
    <col min="7680" max="7680" width="10.6328125" style="2" customWidth="1"/>
    <col min="7681" max="7681" width="6.6328125" style="2" customWidth="1"/>
    <col min="7682" max="7683" width="3.6328125" style="2" customWidth="1"/>
    <col min="7684" max="7684" width="32.6328125" style="2" customWidth="1"/>
    <col min="7685" max="7685" width="6.6328125" style="2" customWidth="1"/>
    <col min="7686" max="7686" width="9.6328125" style="2" customWidth="1"/>
    <col min="7687" max="7687" width="10.6328125" style="2" customWidth="1"/>
    <col min="7688" max="7688" width="15.6328125" style="2" customWidth="1"/>
    <col min="7689" max="7935" width="9.08984375" style="2"/>
    <col min="7936" max="7936" width="10.6328125" style="2" customWidth="1"/>
    <col min="7937" max="7937" width="6.6328125" style="2" customWidth="1"/>
    <col min="7938" max="7939" width="3.6328125" style="2" customWidth="1"/>
    <col min="7940" max="7940" width="32.6328125" style="2" customWidth="1"/>
    <col min="7941" max="7941" width="6.6328125" style="2" customWidth="1"/>
    <col min="7942" max="7942" width="9.6328125" style="2" customWidth="1"/>
    <col min="7943" max="7943" width="10.6328125" style="2" customWidth="1"/>
    <col min="7944" max="7944" width="15.6328125" style="2" customWidth="1"/>
    <col min="7945" max="8191" width="9.08984375" style="2"/>
    <col min="8192" max="8192" width="10.6328125" style="2" customWidth="1"/>
    <col min="8193" max="8193" width="6.6328125" style="2" customWidth="1"/>
    <col min="8194" max="8195" width="3.6328125" style="2" customWidth="1"/>
    <col min="8196" max="8196" width="32.6328125" style="2" customWidth="1"/>
    <col min="8197" max="8197" width="6.6328125" style="2" customWidth="1"/>
    <col min="8198" max="8198" width="9.6328125" style="2" customWidth="1"/>
    <col min="8199" max="8199" width="10.6328125" style="2" customWidth="1"/>
    <col min="8200" max="8200" width="15.6328125" style="2" customWidth="1"/>
    <col min="8201" max="8447" width="9.08984375" style="2"/>
    <col min="8448" max="8448" width="10.6328125" style="2" customWidth="1"/>
    <col min="8449" max="8449" width="6.6328125" style="2" customWidth="1"/>
    <col min="8450" max="8451" width="3.6328125" style="2" customWidth="1"/>
    <col min="8452" max="8452" width="32.6328125" style="2" customWidth="1"/>
    <col min="8453" max="8453" width="6.6328125" style="2" customWidth="1"/>
    <col min="8454" max="8454" width="9.6328125" style="2" customWidth="1"/>
    <col min="8455" max="8455" width="10.6328125" style="2" customWidth="1"/>
    <col min="8456" max="8456" width="15.6328125" style="2" customWidth="1"/>
    <col min="8457" max="8703" width="9.08984375" style="2"/>
    <col min="8704" max="8704" width="10.6328125" style="2" customWidth="1"/>
    <col min="8705" max="8705" width="6.6328125" style="2" customWidth="1"/>
    <col min="8706" max="8707" width="3.6328125" style="2" customWidth="1"/>
    <col min="8708" max="8708" width="32.6328125" style="2" customWidth="1"/>
    <col min="8709" max="8709" width="6.6328125" style="2" customWidth="1"/>
    <col min="8710" max="8710" width="9.6328125" style="2" customWidth="1"/>
    <col min="8711" max="8711" width="10.6328125" style="2" customWidth="1"/>
    <col min="8712" max="8712" width="15.6328125" style="2" customWidth="1"/>
    <col min="8713" max="8959" width="9.08984375" style="2"/>
    <col min="8960" max="8960" width="10.6328125" style="2" customWidth="1"/>
    <col min="8961" max="8961" width="6.6328125" style="2" customWidth="1"/>
    <col min="8962" max="8963" width="3.6328125" style="2" customWidth="1"/>
    <col min="8964" max="8964" width="32.6328125" style="2" customWidth="1"/>
    <col min="8965" max="8965" width="6.6328125" style="2" customWidth="1"/>
    <col min="8966" max="8966" width="9.6328125" style="2" customWidth="1"/>
    <col min="8967" max="8967" width="10.6328125" style="2" customWidth="1"/>
    <col min="8968" max="8968" width="15.6328125" style="2" customWidth="1"/>
    <col min="8969" max="9215" width="9.08984375" style="2"/>
    <col min="9216" max="9216" width="10.6328125" style="2" customWidth="1"/>
    <col min="9217" max="9217" width="6.6328125" style="2" customWidth="1"/>
    <col min="9218" max="9219" width="3.6328125" style="2" customWidth="1"/>
    <col min="9220" max="9220" width="32.6328125" style="2" customWidth="1"/>
    <col min="9221" max="9221" width="6.6328125" style="2" customWidth="1"/>
    <col min="9222" max="9222" width="9.6328125" style="2" customWidth="1"/>
    <col min="9223" max="9223" width="10.6328125" style="2" customWidth="1"/>
    <col min="9224" max="9224" width="15.6328125" style="2" customWidth="1"/>
    <col min="9225" max="9471" width="9.08984375" style="2"/>
    <col min="9472" max="9472" width="10.6328125" style="2" customWidth="1"/>
    <col min="9473" max="9473" width="6.6328125" style="2" customWidth="1"/>
    <col min="9474" max="9475" width="3.6328125" style="2" customWidth="1"/>
    <col min="9476" max="9476" width="32.6328125" style="2" customWidth="1"/>
    <col min="9477" max="9477" width="6.6328125" style="2" customWidth="1"/>
    <col min="9478" max="9478" width="9.6328125" style="2" customWidth="1"/>
    <col min="9479" max="9479" width="10.6328125" style="2" customWidth="1"/>
    <col min="9480" max="9480" width="15.6328125" style="2" customWidth="1"/>
    <col min="9481" max="9727" width="9.08984375" style="2"/>
    <col min="9728" max="9728" width="10.6328125" style="2" customWidth="1"/>
    <col min="9729" max="9729" width="6.6328125" style="2" customWidth="1"/>
    <col min="9730" max="9731" width="3.6328125" style="2" customWidth="1"/>
    <col min="9732" max="9732" width="32.6328125" style="2" customWidth="1"/>
    <col min="9733" max="9733" width="6.6328125" style="2" customWidth="1"/>
    <col min="9734" max="9734" width="9.6328125" style="2" customWidth="1"/>
    <col min="9735" max="9735" width="10.6328125" style="2" customWidth="1"/>
    <col min="9736" max="9736" width="15.6328125" style="2" customWidth="1"/>
    <col min="9737" max="9983" width="9.08984375" style="2"/>
    <col min="9984" max="9984" width="10.6328125" style="2" customWidth="1"/>
    <col min="9985" max="9985" width="6.6328125" style="2" customWidth="1"/>
    <col min="9986" max="9987" width="3.6328125" style="2" customWidth="1"/>
    <col min="9988" max="9988" width="32.6328125" style="2" customWidth="1"/>
    <col min="9989" max="9989" width="6.6328125" style="2" customWidth="1"/>
    <col min="9990" max="9990" width="9.6328125" style="2" customWidth="1"/>
    <col min="9991" max="9991" width="10.6328125" style="2" customWidth="1"/>
    <col min="9992" max="9992" width="15.6328125" style="2" customWidth="1"/>
    <col min="9993" max="10239" width="9.08984375" style="2"/>
    <col min="10240" max="10240" width="10.6328125" style="2" customWidth="1"/>
    <col min="10241" max="10241" width="6.6328125" style="2" customWidth="1"/>
    <col min="10242" max="10243" width="3.6328125" style="2" customWidth="1"/>
    <col min="10244" max="10244" width="32.6328125" style="2" customWidth="1"/>
    <col min="10245" max="10245" width="6.6328125" style="2" customWidth="1"/>
    <col min="10246" max="10246" width="9.6328125" style="2" customWidth="1"/>
    <col min="10247" max="10247" width="10.6328125" style="2" customWidth="1"/>
    <col min="10248" max="10248" width="15.6328125" style="2" customWidth="1"/>
    <col min="10249" max="10495" width="9.08984375" style="2"/>
    <col min="10496" max="10496" width="10.6328125" style="2" customWidth="1"/>
    <col min="10497" max="10497" width="6.6328125" style="2" customWidth="1"/>
    <col min="10498" max="10499" width="3.6328125" style="2" customWidth="1"/>
    <col min="10500" max="10500" width="32.6328125" style="2" customWidth="1"/>
    <col min="10501" max="10501" width="6.6328125" style="2" customWidth="1"/>
    <col min="10502" max="10502" width="9.6328125" style="2" customWidth="1"/>
    <col min="10503" max="10503" width="10.6328125" style="2" customWidth="1"/>
    <col min="10504" max="10504" width="15.6328125" style="2" customWidth="1"/>
    <col min="10505" max="10751" width="9.08984375" style="2"/>
    <col min="10752" max="10752" width="10.6328125" style="2" customWidth="1"/>
    <col min="10753" max="10753" width="6.6328125" style="2" customWidth="1"/>
    <col min="10754" max="10755" width="3.6328125" style="2" customWidth="1"/>
    <col min="10756" max="10756" width="32.6328125" style="2" customWidth="1"/>
    <col min="10757" max="10757" width="6.6328125" style="2" customWidth="1"/>
    <col min="10758" max="10758" width="9.6328125" style="2" customWidth="1"/>
    <col min="10759" max="10759" width="10.6328125" style="2" customWidth="1"/>
    <col min="10760" max="10760" width="15.6328125" style="2" customWidth="1"/>
    <col min="10761" max="11007" width="9.08984375" style="2"/>
    <col min="11008" max="11008" width="10.6328125" style="2" customWidth="1"/>
    <col min="11009" max="11009" width="6.6328125" style="2" customWidth="1"/>
    <col min="11010" max="11011" width="3.6328125" style="2" customWidth="1"/>
    <col min="11012" max="11012" width="32.6328125" style="2" customWidth="1"/>
    <col min="11013" max="11013" width="6.6328125" style="2" customWidth="1"/>
    <col min="11014" max="11014" width="9.6328125" style="2" customWidth="1"/>
    <col min="11015" max="11015" width="10.6328125" style="2" customWidth="1"/>
    <col min="11016" max="11016" width="15.6328125" style="2" customWidth="1"/>
    <col min="11017" max="11263" width="9.08984375" style="2"/>
    <col min="11264" max="11264" width="10.6328125" style="2" customWidth="1"/>
    <col min="11265" max="11265" width="6.6328125" style="2" customWidth="1"/>
    <col min="11266" max="11267" width="3.6328125" style="2" customWidth="1"/>
    <col min="11268" max="11268" width="32.6328125" style="2" customWidth="1"/>
    <col min="11269" max="11269" width="6.6328125" style="2" customWidth="1"/>
    <col min="11270" max="11270" width="9.6328125" style="2" customWidth="1"/>
    <col min="11271" max="11271" width="10.6328125" style="2" customWidth="1"/>
    <col min="11272" max="11272" width="15.6328125" style="2" customWidth="1"/>
    <col min="11273" max="11519" width="9.08984375" style="2"/>
    <col min="11520" max="11520" width="10.6328125" style="2" customWidth="1"/>
    <col min="11521" max="11521" width="6.6328125" style="2" customWidth="1"/>
    <col min="11522" max="11523" width="3.6328125" style="2" customWidth="1"/>
    <col min="11524" max="11524" width="32.6328125" style="2" customWidth="1"/>
    <col min="11525" max="11525" width="6.6328125" style="2" customWidth="1"/>
    <col min="11526" max="11526" width="9.6328125" style="2" customWidth="1"/>
    <col min="11527" max="11527" width="10.6328125" style="2" customWidth="1"/>
    <col min="11528" max="11528" width="15.6328125" style="2" customWidth="1"/>
    <col min="11529" max="11775" width="9.08984375" style="2"/>
    <col min="11776" max="11776" width="10.6328125" style="2" customWidth="1"/>
    <col min="11777" max="11777" width="6.6328125" style="2" customWidth="1"/>
    <col min="11778" max="11779" width="3.6328125" style="2" customWidth="1"/>
    <col min="11780" max="11780" width="32.6328125" style="2" customWidth="1"/>
    <col min="11781" max="11781" width="6.6328125" style="2" customWidth="1"/>
    <col min="11782" max="11782" width="9.6328125" style="2" customWidth="1"/>
    <col min="11783" max="11783" width="10.6328125" style="2" customWidth="1"/>
    <col min="11784" max="11784" width="15.6328125" style="2" customWidth="1"/>
    <col min="11785" max="12031" width="9.08984375" style="2"/>
    <col min="12032" max="12032" width="10.6328125" style="2" customWidth="1"/>
    <col min="12033" max="12033" width="6.6328125" style="2" customWidth="1"/>
    <col min="12034" max="12035" width="3.6328125" style="2" customWidth="1"/>
    <col min="12036" max="12036" width="32.6328125" style="2" customWidth="1"/>
    <col min="12037" max="12037" width="6.6328125" style="2" customWidth="1"/>
    <col min="12038" max="12038" width="9.6328125" style="2" customWidth="1"/>
    <col min="12039" max="12039" width="10.6328125" style="2" customWidth="1"/>
    <col min="12040" max="12040" width="15.6328125" style="2" customWidth="1"/>
    <col min="12041" max="12287" width="9.08984375" style="2"/>
    <col min="12288" max="12288" width="10.6328125" style="2" customWidth="1"/>
    <col min="12289" max="12289" width="6.6328125" style="2" customWidth="1"/>
    <col min="12290" max="12291" width="3.6328125" style="2" customWidth="1"/>
    <col min="12292" max="12292" width="32.6328125" style="2" customWidth="1"/>
    <col min="12293" max="12293" width="6.6328125" style="2" customWidth="1"/>
    <col min="12294" max="12294" width="9.6328125" style="2" customWidth="1"/>
    <col min="12295" max="12295" width="10.6328125" style="2" customWidth="1"/>
    <col min="12296" max="12296" width="15.6328125" style="2" customWidth="1"/>
    <col min="12297" max="12543" width="9.08984375" style="2"/>
    <col min="12544" max="12544" width="10.6328125" style="2" customWidth="1"/>
    <col min="12545" max="12545" width="6.6328125" style="2" customWidth="1"/>
    <col min="12546" max="12547" width="3.6328125" style="2" customWidth="1"/>
    <col min="12548" max="12548" width="32.6328125" style="2" customWidth="1"/>
    <col min="12549" max="12549" width="6.6328125" style="2" customWidth="1"/>
    <col min="12550" max="12550" width="9.6328125" style="2" customWidth="1"/>
    <col min="12551" max="12551" width="10.6328125" style="2" customWidth="1"/>
    <col min="12552" max="12552" width="15.6328125" style="2" customWidth="1"/>
    <col min="12553" max="12799" width="9.08984375" style="2"/>
    <col min="12800" max="12800" width="10.6328125" style="2" customWidth="1"/>
    <col min="12801" max="12801" width="6.6328125" style="2" customWidth="1"/>
    <col min="12802" max="12803" width="3.6328125" style="2" customWidth="1"/>
    <col min="12804" max="12804" width="32.6328125" style="2" customWidth="1"/>
    <col min="12805" max="12805" width="6.6328125" style="2" customWidth="1"/>
    <col min="12806" max="12806" width="9.6328125" style="2" customWidth="1"/>
    <col min="12807" max="12807" width="10.6328125" style="2" customWidth="1"/>
    <col min="12808" max="12808" width="15.6328125" style="2" customWidth="1"/>
    <col min="12809" max="13055" width="9.08984375" style="2"/>
    <col min="13056" max="13056" width="10.6328125" style="2" customWidth="1"/>
    <col min="13057" max="13057" width="6.6328125" style="2" customWidth="1"/>
    <col min="13058" max="13059" width="3.6328125" style="2" customWidth="1"/>
    <col min="13060" max="13060" width="32.6328125" style="2" customWidth="1"/>
    <col min="13061" max="13061" width="6.6328125" style="2" customWidth="1"/>
    <col min="13062" max="13062" width="9.6328125" style="2" customWidth="1"/>
    <col min="13063" max="13063" width="10.6328125" style="2" customWidth="1"/>
    <col min="13064" max="13064" width="15.6328125" style="2" customWidth="1"/>
    <col min="13065" max="13311" width="9.08984375" style="2"/>
    <col min="13312" max="13312" width="10.6328125" style="2" customWidth="1"/>
    <col min="13313" max="13313" width="6.6328125" style="2" customWidth="1"/>
    <col min="13314" max="13315" width="3.6328125" style="2" customWidth="1"/>
    <col min="13316" max="13316" width="32.6328125" style="2" customWidth="1"/>
    <col min="13317" max="13317" width="6.6328125" style="2" customWidth="1"/>
    <col min="13318" max="13318" width="9.6328125" style="2" customWidth="1"/>
    <col min="13319" max="13319" width="10.6328125" style="2" customWidth="1"/>
    <col min="13320" max="13320" width="15.6328125" style="2" customWidth="1"/>
    <col min="13321" max="13567" width="9.08984375" style="2"/>
    <col min="13568" max="13568" width="10.6328125" style="2" customWidth="1"/>
    <col min="13569" max="13569" width="6.6328125" style="2" customWidth="1"/>
    <col min="13570" max="13571" width="3.6328125" style="2" customWidth="1"/>
    <col min="13572" max="13572" width="32.6328125" style="2" customWidth="1"/>
    <col min="13573" max="13573" width="6.6328125" style="2" customWidth="1"/>
    <col min="13574" max="13574" width="9.6328125" style="2" customWidth="1"/>
    <col min="13575" max="13575" width="10.6328125" style="2" customWidth="1"/>
    <col min="13576" max="13576" width="15.6328125" style="2" customWidth="1"/>
    <col min="13577" max="13823" width="9.08984375" style="2"/>
    <col min="13824" max="13824" width="10.6328125" style="2" customWidth="1"/>
    <col min="13825" max="13825" width="6.6328125" style="2" customWidth="1"/>
    <col min="13826" max="13827" width="3.6328125" style="2" customWidth="1"/>
    <col min="13828" max="13828" width="32.6328125" style="2" customWidth="1"/>
    <col min="13829" max="13829" width="6.6328125" style="2" customWidth="1"/>
    <col min="13830" max="13830" width="9.6328125" style="2" customWidth="1"/>
    <col min="13831" max="13831" width="10.6328125" style="2" customWidth="1"/>
    <col min="13832" max="13832" width="15.6328125" style="2" customWidth="1"/>
    <col min="13833" max="14079" width="9.08984375" style="2"/>
    <col min="14080" max="14080" width="10.6328125" style="2" customWidth="1"/>
    <col min="14081" max="14081" width="6.6328125" style="2" customWidth="1"/>
    <col min="14082" max="14083" width="3.6328125" style="2" customWidth="1"/>
    <col min="14084" max="14084" width="32.6328125" style="2" customWidth="1"/>
    <col min="14085" max="14085" width="6.6328125" style="2" customWidth="1"/>
    <col min="14086" max="14086" width="9.6328125" style="2" customWidth="1"/>
    <col min="14087" max="14087" width="10.6328125" style="2" customWidth="1"/>
    <col min="14088" max="14088" width="15.6328125" style="2" customWidth="1"/>
    <col min="14089" max="14335" width="9.08984375" style="2"/>
    <col min="14336" max="14336" width="10.6328125" style="2" customWidth="1"/>
    <col min="14337" max="14337" width="6.6328125" style="2" customWidth="1"/>
    <col min="14338" max="14339" width="3.6328125" style="2" customWidth="1"/>
    <col min="14340" max="14340" width="32.6328125" style="2" customWidth="1"/>
    <col min="14341" max="14341" width="6.6328125" style="2" customWidth="1"/>
    <col min="14342" max="14342" width="9.6328125" style="2" customWidth="1"/>
    <col min="14343" max="14343" width="10.6328125" style="2" customWidth="1"/>
    <col min="14344" max="14344" width="15.6328125" style="2" customWidth="1"/>
    <col min="14345" max="14591" width="9.08984375" style="2"/>
    <col min="14592" max="14592" width="10.6328125" style="2" customWidth="1"/>
    <col min="14593" max="14593" width="6.6328125" style="2" customWidth="1"/>
    <col min="14594" max="14595" width="3.6328125" style="2" customWidth="1"/>
    <col min="14596" max="14596" width="32.6328125" style="2" customWidth="1"/>
    <col min="14597" max="14597" width="6.6328125" style="2" customWidth="1"/>
    <col min="14598" max="14598" width="9.6328125" style="2" customWidth="1"/>
    <col min="14599" max="14599" width="10.6328125" style="2" customWidth="1"/>
    <col min="14600" max="14600" width="15.6328125" style="2" customWidth="1"/>
    <col min="14601" max="14847" width="9.08984375" style="2"/>
    <col min="14848" max="14848" width="10.6328125" style="2" customWidth="1"/>
    <col min="14849" max="14849" width="6.6328125" style="2" customWidth="1"/>
    <col min="14850" max="14851" width="3.6328125" style="2" customWidth="1"/>
    <col min="14852" max="14852" width="32.6328125" style="2" customWidth="1"/>
    <col min="14853" max="14853" width="6.6328125" style="2" customWidth="1"/>
    <col min="14854" max="14854" width="9.6328125" style="2" customWidth="1"/>
    <col min="14855" max="14855" width="10.6328125" style="2" customWidth="1"/>
    <col min="14856" max="14856" width="15.6328125" style="2" customWidth="1"/>
    <col min="14857" max="15103" width="9.08984375" style="2"/>
    <col min="15104" max="15104" width="10.6328125" style="2" customWidth="1"/>
    <col min="15105" max="15105" width="6.6328125" style="2" customWidth="1"/>
    <col min="15106" max="15107" width="3.6328125" style="2" customWidth="1"/>
    <col min="15108" max="15108" width="32.6328125" style="2" customWidth="1"/>
    <col min="15109" max="15109" width="6.6328125" style="2" customWidth="1"/>
    <col min="15110" max="15110" width="9.6328125" style="2" customWidth="1"/>
    <col min="15111" max="15111" width="10.6328125" style="2" customWidth="1"/>
    <col min="15112" max="15112" width="15.6328125" style="2" customWidth="1"/>
    <col min="15113" max="15359" width="9.08984375" style="2"/>
    <col min="15360" max="15360" width="10.6328125" style="2" customWidth="1"/>
    <col min="15361" max="15361" width="6.6328125" style="2" customWidth="1"/>
    <col min="15362" max="15363" width="3.6328125" style="2" customWidth="1"/>
    <col min="15364" max="15364" width="32.6328125" style="2" customWidth="1"/>
    <col min="15365" max="15365" width="6.6328125" style="2" customWidth="1"/>
    <col min="15366" max="15366" width="9.6328125" style="2" customWidth="1"/>
    <col min="15367" max="15367" width="10.6328125" style="2" customWidth="1"/>
    <col min="15368" max="15368" width="15.6328125" style="2" customWidth="1"/>
    <col min="15369" max="15615" width="9.08984375" style="2"/>
    <col min="15616" max="15616" width="10.6328125" style="2" customWidth="1"/>
    <col min="15617" max="15617" width="6.6328125" style="2" customWidth="1"/>
    <col min="15618" max="15619" width="3.6328125" style="2" customWidth="1"/>
    <col min="15620" max="15620" width="32.6328125" style="2" customWidth="1"/>
    <col min="15621" max="15621" width="6.6328125" style="2" customWidth="1"/>
    <col min="15622" max="15622" width="9.6328125" style="2" customWidth="1"/>
    <col min="15623" max="15623" width="10.6328125" style="2" customWidth="1"/>
    <col min="15624" max="15624" width="15.6328125" style="2" customWidth="1"/>
    <col min="15625" max="15871" width="9.08984375" style="2"/>
    <col min="15872" max="15872" width="10.6328125" style="2" customWidth="1"/>
    <col min="15873" max="15873" width="6.6328125" style="2" customWidth="1"/>
    <col min="15874" max="15875" width="3.6328125" style="2" customWidth="1"/>
    <col min="15876" max="15876" width="32.6328125" style="2" customWidth="1"/>
    <col min="15877" max="15877" width="6.6328125" style="2" customWidth="1"/>
    <col min="15878" max="15878" width="9.6328125" style="2" customWidth="1"/>
    <col min="15879" max="15879" width="10.6328125" style="2" customWidth="1"/>
    <col min="15880" max="15880" width="15.6328125" style="2" customWidth="1"/>
    <col min="15881" max="16127" width="9.08984375" style="2"/>
    <col min="16128" max="16128" width="10.6328125" style="2" customWidth="1"/>
    <col min="16129" max="16129" width="6.6328125" style="2" customWidth="1"/>
    <col min="16130" max="16131" width="3.6328125" style="2" customWidth="1"/>
    <col min="16132" max="16132" width="32.6328125" style="2" customWidth="1"/>
    <col min="16133" max="16133" width="6.6328125" style="2" customWidth="1"/>
    <col min="16134" max="16134" width="9.6328125" style="2" customWidth="1"/>
    <col min="16135" max="16135" width="10.6328125" style="2" customWidth="1"/>
    <col min="16136" max="16136" width="15.6328125" style="2" customWidth="1"/>
    <col min="16137" max="16384" width="9.08984375" style="2"/>
  </cols>
  <sheetData>
    <row r="1" spans="2:9" ht="13" x14ac:dyDescent="0.3">
      <c r="B1" s="1" t="s">
        <v>236</v>
      </c>
    </row>
    <row r="2" spans="2:9" ht="12" customHeight="1" x14ac:dyDescent="0.3">
      <c r="B2" s="5"/>
      <c r="C2" s="6"/>
      <c r="D2" s="6"/>
      <c r="F2" s="7"/>
      <c r="G2" s="7"/>
      <c r="H2" s="8"/>
    </row>
    <row r="3" spans="2:9" ht="13.25" customHeight="1" x14ac:dyDescent="0.3">
      <c r="B3" s="261" t="s">
        <v>237</v>
      </c>
      <c r="C3" s="261"/>
      <c r="D3" s="261"/>
      <c r="E3" s="261"/>
      <c r="F3" s="261"/>
      <c r="G3" s="261"/>
      <c r="H3" s="8"/>
    </row>
    <row r="4" spans="2:9" ht="12" customHeight="1" x14ac:dyDescent="0.3">
      <c r="B4" s="5" t="s">
        <v>391</v>
      </c>
      <c r="C4" s="6"/>
      <c r="D4" s="6"/>
      <c r="F4" s="7"/>
      <c r="G4" s="7"/>
      <c r="H4" s="8"/>
    </row>
    <row r="5" spans="2:9" ht="12" customHeight="1" thickBot="1" x14ac:dyDescent="0.35">
      <c r="B5" s="10" t="s">
        <v>309</v>
      </c>
      <c r="C5" s="6"/>
      <c r="D5" s="6"/>
      <c r="F5" s="7"/>
      <c r="G5" s="7"/>
      <c r="H5" s="11"/>
    </row>
    <row r="6" spans="2:9" ht="12" customHeight="1" x14ac:dyDescent="0.3">
      <c r="B6" s="12"/>
      <c r="C6" s="13"/>
      <c r="D6" s="14"/>
      <c r="E6" s="15"/>
      <c r="F6" s="16"/>
      <c r="G6" s="17"/>
    </row>
    <row r="7" spans="2:9" ht="12" customHeight="1" x14ac:dyDescent="0.3">
      <c r="B7" s="18" t="s">
        <v>0</v>
      </c>
      <c r="C7" s="19" t="s">
        <v>1</v>
      </c>
      <c r="D7" s="20" t="s">
        <v>2</v>
      </c>
      <c r="E7" s="21" t="s">
        <v>3</v>
      </c>
      <c r="F7" s="22" t="s">
        <v>4</v>
      </c>
      <c r="G7" s="23" t="s">
        <v>5</v>
      </c>
    </row>
    <row r="8" spans="2:9" ht="12" customHeight="1" x14ac:dyDescent="0.3">
      <c r="B8" s="24"/>
      <c r="C8" s="25"/>
      <c r="D8" s="26"/>
      <c r="E8" s="27"/>
      <c r="F8" s="28"/>
      <c r="G8" s="29"/>
    </row>
    <row r="9" spans="2:9" ht="12" customHeight="1" x14ac:dyDescent="0.25">
      <c r="B9" s="30"/>
      <c r="C9" s="31"/>
      <c r="D9" s="32"/>
      <c r="E9" s="33"/>
      <c r="F9" s="34"/>
      <c r="G9" s="35"/>
    </row>
    <row r="10" spans="2:9" ht="12" customHeight="1" x14ac:dyDescent="0.3">
      <c r="B10" s="36" t="s">
        <v>430</v>
      </c>
      <c r="C10" s="37" t="s">
        <v>13</v>
      </c>
      <c r="D10" s="38"/>
      <c r="E10" s="39"/>
      <c r="F10" s="40"/>
      <c r="G10" s="41" t="str">
        <f t="shared" ref="G10:G11" si="0">IF(OR(AND(E10="Prov",F10="Sum"),(F10="PC Sum")),". . . . . . . . .00",IF(ISERR(E10*F10),"",IF(E10*F10=0,"",ROUND(E10*F10,2))))</f>
        <v/>
      </c>
    </row>
    <row r="11" spans="2:9" ht="12" customHeight="1" x14ac:dyDescent="0.25">
      <c r="B11" s="234"/>
      <c r="C11" s="43"/>
      <c r="D11" s="38"/>
      <c r="E11" s="39"/>
      <c r="F11" s="44"/>
      <c r="G11" s="41" t="str">
        <f t="shared" si="0"/>
        <v/>
      </c>
    </row>
    <row r="12" spans="2:9" ht="12" customHeight="1" x14ac:dyDescent="0.3">
      <c r="B12" s="80" t="s">
        <v>310</v>
      </c>
      <c r="C12" s="37" t="s">
        <v>15</v>
      </c>
      <c r="D12" s="38"/>
      <c r="E12" s="39"/>
      <c r="F12" s="44"/>
      <c r="G12" s="163"/>
    </row>
    <row r="13" spans="2:9" ht="13" x14ac:dyDescent="0.3">
      <c r="B13" s="132"/>
      <c r="C13" s="49"/>
      <c r="D13" s="38"/>
      <c r="E13" s="44"/>
      <c r="F13" s="44"/>
      <c r="G13" s="163"/>
    </row>
    <row r="14" spans="2:9" ht="12" customHeight="1" x14ac:dyDescent="0.25">
      <c r="B14" s="154" t="s">
        <v>311</v>
      </c>
      <c r="C14" s="164" t="s">
        <v>14</v>
      </c>
      <c r="D14" s="38" t="s">
        <v>8</v>
      </c>
      <c r="E14" s="38">
        <v>1500</v>
      </c>
      <c r="F14" s="74"/>
      <c r="G14" s="75"/>
      <c r="I14" s="9"/>
    </row>
    <row r="15" spans="2:9" ht="12" customHeight="1" x14ac:dyDescent="0.3">
      <c r="B15" s="154"/>
      <c r="C15" s="37"/>
      <c r="D15" s="38"/>
      <c r="E15" s="44"/>
      <c r="F15" s="44"/>
      <c r="G15" s="163"/>
    </row>
    <row r="16" spans="2:9" ht="12" customHeight="1" x14ac:dyDescent="0.25">
      <c r="B16" s="154" t="s">
        <v>312</v>
      </c>
      <c r="C16" s="164" t="s">
        <v>16</v>
      </c>
      <c r="D16" s="38" t="s">
        <v>8</v>
      </c>
      <c r="E16" s="38">
        <v>2500</v>
      </c>
      <c r="F16" s="74"/>
      <c r="G16" s="75"/>
    </row>
    <row r="17" spans="2:7" ht="12" customHeight="1" x14ac:dyDescent="0.25">
      <c r="B17" s="132"/>
      <c r="C17" s="165"/>
      <c r="D17" s="38"/>
      <c r="E17" s="39"/>
      <c r="F17" s="44"/>
      <c r="G17" s="163"/>
    </row>
    <row r="18" spans="2:7" ht="12" customHeight="1" x14ac:dyDescent="0.25">
      <c r="B18" s="132" t="s">
        <v>313</v>
      </c>
      <c r="C18" s="164" t="s">
        <v>392</v>
      </c>
      <c r="D18" s="38" t="s">
        <v>8</v>
      </c>
      <c r="E18" s="38">
        <v>1500</v>
      </c>
      <c r="F18" s="74"/>
      <c r="G18" s="75"/>
    </row>
    <row r="19" spans="2:7" ht="12" customHeight="1" x14ac:dyDescent="0.25">
      <c r="B19" s="132"/>
      <c r="C19" s="166"/>
      <c r="D19" s="38"/>
      <c r="E19" s="44"/>
      <c r="F19" s="44"/>
      <c r="G19" s="163"/>
    </row>
    <row r="20" spans="2:7" ht="12" customHeight="1" x14ac:dyDescent="0.25">
      <c r="B20" s="132" t="s">
        <v>314</v>
      </c>
      <c r="C20" s="164" t="s">
        <v>393</v>
      </c>
      <c r="D20" s="38" t="s">
        <v>8</v>
      </c>
      <c r="E20" s="38">
        <v>2500</v>
      </c>
      <c r="F20" s="44"/>
      <c r="G20" s="75"/>
    </row>
    <row r="21" spans="2:7" ht="12" customHeight="1" x14ac:dyDescent="0.25">
      <c r="B21" s="132"/>
      <c r="C21" s="245"/>
      <c r="D21" s="38"/>
      <c r="E21" s="39"/>
      <c r="F21" s="44"/>
      <c r="G21" s="75"/>
    </row>
    <row r="22" spans="2:7" ht="12" customHeight="1" x14ac:dyDescent="0.25">
      <c r="B22" s="132" t="s">
        <v>420</v>
      </c>
      <c r="C22" s="245" t="s">
        <v>400</v>
      </c>
      <c r="D22" s="38" t="s">
        <v>399</v>
      </c>
      <c r="E22" s="38">
        <v>12</v>
      </c>
      <c r="F22" s="44"/>
      <c r="G22" s="163"/>
    </row>
    <row r="23" spans="2:7" ht="12" customHeight="1" x14ac:dyDescent="0.25">
      <c r="B23" s="132"/>
      <c r="C23" s="245"/>
      <c r="D23" s="38"/>
      <c r="E23" s="38"/>
      <c r="F23" s="44"/>
      <c r="G23" s="163"/>
    </row>
    <row r="24" spans="2:7" ht="12" customHeight="1" x14ac:dyDescent="0.3">
      <c r="B24" s="80"/>
      <c r="C24" s="236"/>
      <c r="D24" s="38"/>
      <c r="E24" s="39"/>
      <c r="F24" s="44"/>
      <c r="G24" s="163"/>
    </row>
    <row r="25" spans="2:7" ht="12" customHeight="1" x14ac:dyDescent="0.3">
      <c r="B25" s="80" t="s">
        <v>315</v>
      </c>
      <c r="C25" s="37" t="s">
        <v>397</v>
      </c>
      <c r="D25" s="38"/>
      <c r="E25" s="167"/>
      <c r="F25" s="44"/>
      <c r="G25" s="163"/>
    </row>
    <row r="26" spans="2:7" ht="12" customHeight="1" x14ac:dyDescent="0.25">
      <c r="C26" s="168"/>
      <c r="D26" s="38"/>
      <c r="E26" s="39"/>
      <c r="F26" s="74"/>
      <c r="G26" s="75"/>
    </row>
    <row r="27" spans="2:7" ht="12" customHeight="1" x14ac:dyDescent="0.25">
      <c r="B27" s="154" t="s">
        <v>316</v>
      </c>
      <c r="C27" s="164" t="s">
        <v>395</v>
      </c>
      <c r="D27" s="38" t="s">
        <v>7</v>
      </c>
      <c r="E27" s="38">
        <f>24*12</f>
        <v>288</v>
      </c>
      <c r="F27" s="44"/>
      <c r="G27" s="163"/>
    </row>
    <row r="28" spans="2:7" ht="12" customHeight="1" x14ac:dyDescent="0.3">
      <c r="B28" s="154"/>
      <c r="C28" s="37"/>
      <c r="D28" s="38"/>
      <c r="E28" s="44"/>
      <c r="F28" s="74"/>
      <c r="G28" s="75"/>
    </row>
    <row r="29" spans="2:7" ht="12" customHeight="1" x14ac:dyDescent="0.25">
      <c r="B29" s="154" t="s">
        <v>317</v>
      </c>
      <c r="C29" s="164" t="s">
        <v>396</v>
      </c>
      <c r="D29" s="38" t="s">
        <v>7</v>
      </c>
      <c r="E29" s="38">
        <f>56*12</f>
        <v>672</v>
      </c>
      <c r="F29" s="44"/>
      <c r="G29" s="163"/>
    </row>
    <row r="30" spans="2:7" ht="12" customHeight="1" x14ac:dyDescent="0.25">
      <c r="B30" s="132"/>
      <c r="C30" s="164"/>
      <c r="D30" s="38"/>
      <c r="E30" s="38"/>
      <c r="F30" s="74"/>
      <c r="G30" s="75"/>
    </row>
    <row r="31" spans="2:7" x14ac:dyDescent="0.25">
      <c r="B31" s="132"/>
      <c r="C31" s="166"/>
      <c r="D31" s="38"/>
      <c r="E31" s="39"/>
      <c r="F31" s="44"/>
      <c r="G31" s="163"/>
    </row>
    <row r="32" spans="2:7" ht="12" customHeight="1" x14ac:dyDescent="0.25">
      <c r="B32" s="132"/>
      <c r="C32" s="164"/>
      <c r="D32" s="38"/>
      <c r="E32" s="38"/>
      <c r="F32" s="44"/>
      <c r="G32" s="75"/>
    </row>
    <row r="33" spans="2:7" ht="12" customHeight="1" x14ac:dyDescent="0.3">
      <c r="B33" s="42"/>
      <c r="C33" s="37"/>
      <c r="D33" s="38"/>
      <c r="E33" s="39"/>
      <c r="F33" s="44"/>
      <c r="G33" s="163"/>
    </row>
    <row r="34" spans="2:7" ht="12" customHeight="1" x14ac:dyDescent="0.3">
      <c r="B34" s="80" t="s">
        <v>318</v>
      </c>
      <c r="C34" s="37" t="s">
        <v>123</v>
      </c>
      <c r="D34" s="38"/>
      <c r="E34" s="39"/>
      <c r="F34" s="44"/>
      <c r="G34" s="163"/>
    </row>
    <row r="35" spans="2:7" ht="12" customHeight="1" x14ac:dyDescent="0.25">
      <c r="B35" s="45"/>
      <c r="C35" s="165"/>
      <c r="D35" s="38"/>
      <c r="E35" s="39"/>
      <c r="F35" s="44"/>
      <c r="G35" s="163"/>
    </row>
    <row r="36" spans="2:7" ht="12" customHeight="1" x14ac:dyDescent="0.25">
      <c r="B36" s="154" t="s">
        <v>319</v>
      </c>
      <c r="C36" s="166" t="s">
        <v>17</v>
      </c>
      <c r="D36" s="81" t="s">
        <v>119</v>
      </c>
      <c r="E36" s="47" t="s">
        <v>120</v>
      </c>
      <c r="F36" s="47" t="s">
        <v>120</v>
      </c>
      <c r="G36" s="163"/>
    </row>
    <row r="37" spans="2:7" ht="12" customHeight="1" x14ac:dyDescent="0.25">
      <c r="B37" s="42"/>
      <c r="C37" s="166"/>
      <c r="D37" s="81"/>
      <c r="E37" s="39"/>
      <c r="F37" s="44"/>
      <c r="G37" s="163"/>
    </row>
    <row r="38" spans="2:7" ht="12" customHeight="1" x14ac:dyDescent="0.25">
      <c r="B38" s="154" t="s">
        <v>320</v>
      </c>
      <c r="C38" s="166" t="s">
        <v>121</v>
      </c>
      <c r="D38" s="81" t="s">
        <v>122</v>
      </c>
      <c r="E38" s="47"/>
      <c r="F38" s="44">
        <v>20000</v>
      </c>
      <c r="G38" s="163"/>
    </row>
    <row r="39" spans="2:7" ht="12" customHeight="1" x14ac:dyDescent="0.25">
      <c r="B39" s="45"/>
      <c r="C39" s="166"/>
      <c r="D39" s="81"/>
      <c r="E39" s="39"/>
      <c r="F39" s="44"/>
      <c r="G39" s="163"/>
    </row>
    <row r="40" spans="2:7" ht="12" customHeight="1" x14ac:dyDescent="0.25">
      <c r="B40" s="132" t="s">
        <v>321</v>
      </c>
      <c r="C40" s="166" t="s">
        <v>18</v>
      </c>
      <c r="D40" s="81" t="s">
        <v>119</v>
      </c>
      <c r="E40" s="47" t="s">
        <v>120</v>
      </c>
      <c r="F40" s="47" t="s">
        <v>120</v>
      </c>
      <c r="G40" s="163"/>
    </row>
    <row r="41" spans="2:7" ht="12" customHeight="1" x14ac:dyDescent="0.25">
      <c r="B41" s="45"/>
      <c r="C41" s="168"/>
      <c r="D41" s="38"/>
      <c r="E41" s="167"/>
      <c r="F41" s="44"/>
      <c r="G41" s="163"/>
    </row>
    <row r="42" spans="2:7" ht="12" customHeight="1" x14ac:dyDescent="0.25">
      <c r="B42" s="132" t="s">
        <v>322</v>
      </c>
      <c r="C42" s="166" t="s">
        <v>121</v>
      </c>
      <c r="D42" s="81" t="s">
        <v>122</v>
      </c>
      <c r="E42" s="47"/>
      <c r="F42" s="44">
        <v>50000</v>
      </c>
      <c r="G42" s="163"/>
    </row>
    <row r="43" spans="2:7" ht="12" customHeight="1" x14ac:dyDescent="0.25">
      <c r="B43" s="45"/>
      <c r="C43" s="166"/>
      <c r="D43" s="81"/>
      <c r="E43" s="39"/>
      <c r="F43" s="44"/>
      <c r="G43" s="163"/>
    </row>
    <row r="44" spans="2:7" ht="12" customHeight="1" x14ac:dyDescent="0.25">
      <c r="B44" s="132" t="s">
        <v>326</v>
      </c>
      <c r="C44" s="166" t="s">
        <v>19</v>
      </c>
      <c r="D44" s="81" t="s">
        <v>119</v>
      </c>
      <c r="E44" s="47" t="s">
        <v>120</v>
      </c>
      <c r="F44" s="47" t="s">
        <v>120</v>
      </c>
      <c r="G44" s="163"/>
    </row>
    <row r="45" spans="2:7" ht="12" customHeight="1" x14ac:dyDescent="0.25">
      <c r="B45" s="45"/>
      <c r="C45" s="168"/>
      <c r="D45" s="38"/>
      <c r="E45" s="39"/>
      <c r="F45" s="44"/>
      <c r="G45" s="163"/>
    </row>
    <row r="46" spans="2:7" ht="12" customHeight="1" x14ac:dyDescent="0.25">
      <c r="B46" s="132" t="s">
        <v>323</v>
      </c>
      <c r="C46" s="166" t="s">
        <v>121</v>
      </c>
      <c r="D46" s="81" t="s">
        <v>122</v>
      </c>
      <c r="E46" s="47"/>
      <c r="F46" s="44">
        <v>830000</v>
      </c>
      <c r="G46" s="163"/>
    </row>
    <row r="47" spans="2:7" ht="12" customHeight="1" x14ac:dyDescent="0.25">
      <c r="B47" s="45"/>
      <c r="C47" s="43"/>
      <c r="D47" s="46"/>
      <c r="E47" s="39"/>
      <c r="F47" s="44"/>
      <c r="G47" s="41"/>
    </row>
    <row r="48" spans="2:7" ht="13" x14ac:dyDescent="0.3">
      <c r="B48" s="80" t="s">
        <v>324</v>
      </c>
      <c r="C48" s="49" t="s">
        <v>124</v>
      </c>
      <c r="D48" s="46"/>
      <c r="E48" s="39"/>
      <c r="F48" s="44"/>
      <c r="G48" s="41"/>
    </row>
    <row r="49" spans="2:8" ht="12" customHeight="1" x14ac:dyDescent="0.25">
      <c r="B49" s="42"/>
      <c r="C49" s="43"/>
      <c r="D49" s="38"/>
      <c r="E49" s="47"/>
      <c r="F49" s="44"/>
      <c r="G49" s="41"/>
    </row>
    <row r="50" spans="2:8" x14ac:dyDescent="0.25">
      <c r="B50" s="154" t="s">
        <v>325</v>
      </c>
      <c r="C50" s="169" t="s">
        <v>438</v>
      </c>
      <c r="D50" s="46"/>
      <c r="E50" s="39"/>
      <c r="F50" s="44"/>
      <c r="G50" s="41"/>
    </row>
    <row r="51" spans="2:8" x14ac:dyDescent="0.25">
      <c r="B51" s="42"/>
      <c r="C51" s="169" t="s">
        <v>125</v>
      </c>
      <c r="D51" s="38" t="s">
        <v>7</v>
      </c>
      <c r="E51" s="214">
        <v>20</v>
      </c>
      <c r="F51" s="44"/>
      <c r="G51" s="41">
        <f>F51*E51</f>
        <v>0</v>
      </c>
    </row>
    <row r="52" spans="2:8" x14ac:dyDescent="0.25">
      <c r="B52" s="45"/>
      <c r="C52" s="56"/>
      <c r="D52" s="46"/>
      <c r="E52" s="39"/>
      <c r="F52" s="44"/>
      <c r="G52" s="41"/>
    </row>
    <row r="53" spans="2:8" ht="12" customHeight="1" thickBot="1" x14ac:dyDescent="0.3">
      <c r="B53" s="42"/>
      <c r="C53" s="43"/>
      <c r="D53" s="38"/>
      <c r="E53" s="39"/>
      <c r="F53" s="44"/>
      <c r="G53" s="41"/>
    </row>
    <row r="54" spans="2:8" x14ac:dyDescent="0.25">
      <c r="B54" s="57"/>
      <c r="C54" s="58"/>
      <c r="D54" s="59"/>
      <c r="E54" s="60"/>
      <c r="F54" s="61"/>
      <c r="G54" s="62"/>
    </row>
    <row r="55" spans="2:8" ht="13" x14ac:dyDescent="0.3">
      <c r="B55" s="63" t="s">
        <v>402</v>
      </c>
      <c r="C55" s="6"/>
      <c r="D55" s="3"/>
      <c r="E55" s="54"/>
      <c r="F55" s="64"/>
      <c r="G55" s="65"/>
    </row>
    <row r="56" spans="2:8" ht="13" thickBot="1" x14ac:dyDescent="0.3">
      <c r="B56" s="66"/>
      <c r="C56" s="67"/>
      <c r="D56" s="68"/>
      <c r="E56" s="69"/>
      <c r="F56" s="70"/>
      <c r="G56" s="71"/>
    </row>
    <row r="57" spans="2:8" x14ac:dyDescent="0.25">
      <c r="B57" s="3"/>
      <c r="C57" s="6"/>
      <c r="D57" s="6"/>
      <c r="F57" s="72"/>
      <c r="G57" s="72"/>
      <c r="H57" s="73"/>
    </row>
  </sheetData>
  <mergeCells count="1">
    <mergeCell ref="B3:G3"/>
  </mergeCells>
  <pageMargins left="0.7" right="0.7" top="0.75" bottom="0.75" header="0.3" footer="0.3"/>
  <pageSetup paperSize="8" scale="7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7246C8-BF37-4E07-8C85-8D82FFDCC01C}">
  <dimension ref="B1:I57"/>
  <sheetViews>
    <sheetView view="pageBreakPreview" topLeftCell="A31" zoomScaleNormal="100" zoomScaleSheetLayoutView="100" workbookViewId="0">
      <selection activeCell="I44" sqref="I44"/>
    </sheetView>
  </sheetViews>
  <sheetFormatPr defaultColWidth="9.08984375" defaultRowHeight="12.5" x14ac:dyDescent="0.25"/>
  <cols>
    <col min="1" max="1" width="9.08984375" style="2"/>
    <col min="2" max="2" width="10.6328125" style="2" customWidth="1"/>
    <col min="3" max="3" width="50" style="2" customWidth="1"/>
    <col min="4" max="4" width="8.54296875" style="2" customWidth="1"/>
    <col min="5" max="5" width="10.54296875" style="3" customWidth="1"/>
    <col min="6" max="6" width="18.81640625" style="4" customWidth="1"/>
    <col min="7" max="7" width="14.453125" style="4" customWidth="1"/>
    <col min="8" max="8" width="15.6328125" style="2" customWidth="1"/>
    <col min="9" max="255" width="9.08984375" style="2"/>
    <col min="256" max="256" width="10.6328125" style="2" customWidth="1"/>
    <col min="257" max="257" width="6.6328125" style="2" customWidth="1"/>
    <col min="258" max="259" width="3.6328125" style="2" customWidth="1"/>
    <col min="260" max="260" width="32.6328125" style="2" customWidth="1"/>
    <col min="261" max="261" width="6.6328125" style="2" customWidth="1"/>
    <col min="262" max="262" width="9.6328125" style="2" customWidth="1"/>
    <col min="263" max="263" width="10.6328125" style="2" customWidth="1"/>
    <col min="264" max="264" width="15.6328125" style="2" customWidth="1"/>
    <col min="265" max="511" width="9.08984375" style="2"/>
    <col min="512" max="512" width="10.6328125" style="2" customWidth="1"/>
    <col min="513" max="513" width="6.6328125" style="2" customWidth="1"/>
    <col min="514" max="515" width="3.6328125" style="2" customWidth="1"/>
    <col min="516" max="516" width="32.6328125" style="2" customWidth="1"/>
    <col min="517" max="517" width="6.6328125" style="2" customWidth="1"/>
    <col min="518" max="518" width="9.6328125" style="2" customWidth="1"/>
    <col min="519" max="519" width="10.6328125" style="2" customWidth="1"/>
    <col min="520" max="520" width="15.6328125" style="2" customWidth="1"/>
    <col min="521" max="767" width="9.08984375" style="2"/>
    <col min="768" max="768" width="10.6328125" style="2" customWidth="1"/>
    <col min="769" max="769" width="6.6328125" style="2" customWidth="1"/>
    <col min="770" max="771" width="3.6328125" style="2" customWidth="1"/>
    <col min="772" max="772" width="32.6328125" style="2" customWidth="1"/>
    <col min="773" max="773" width="6.6328125" style="2" customWidth="1"/>
    <col min="774" max="774" width="9.6328125" style="2" customWidth="1"/>
    <col min="775" max="775" width="10.6328125" style="2" customWidth="1"/>
    <col min="776" max="776" width="15.6328125" style="2" customWidth="1"/>
    <col min="777" max="1023" width="9.08984375" style="2"/>
    <col min="1024" max="1024" width="10.6328125" style="2" customWidth="1"/>
    <col min="1025" max="1025" width="6.6328125" style="2" customWidth="1"/>
    <col min="1026" max="1027" width="3.6328125" style="2" customWidth="1"/>
    <col min="1028" max="1028" width="32.6328125" style="2" customWidth="1"/>
    <col min="1029" max="1029" width="6.6328125" style="2" customWidth="1"/>
    <col min="1030" max="1030" width="9.6328125" style="2" customWidth="1"/>
    <col min="1031" max="1031" width="10.6328125" style="2" customWidth="1"/>
    <col min="1032" max="1032" width="15.6328125" style="2" customWidth="1"/>
    <col min="1033" max="1279" width="9.08984375" style="2"/>
    <col min="1280" max="1280" width="10.6328125" style="2" customWidth="1"/>
    <col min="1281" max="1281" width="6.6328125" style="2" customWidth="1"/>
    <col min="1282" max="1283" width="3.6328125" style="2" customWidth="1"/>
    <col min="1284" max="1284" width="32.6328125" style="2" customWidth="1"/>
    <col min="1285" max="1285" width="6.6328125" style="2" customWidth="1"/>
    <col min="1286" max="1286" width="9.6328125" style="2" customWidth="1"/>
    <col min="1287" max="1287" width="10.6328125" style="2" customWidth="1"/>
    <col min="1288" max="1288" width="15.6328125" style="2" customWidth="1"/>
    <col min="1289" max="1535" width="9.08984375" style="2"/>
    <col min="1536" max="1536" width="10.6328125" style="2" customWidth="1"/>
    <col min="1537" max="1537" width="6.6328125" style="2" customWidth="1"/>
    <col min="1538" max="1539" width="3.6328125" style="2" customWidth="1"/>
    <col min="1540" max="1540" width="32.6328125" style="2" customWidth="1"/>
    <col min="1541" max="1541" width="6.6328125" style="2" customWidth="1"/>
    <col min="1542" max="1542" width="9.6328125" style="2" customWidth="1"/>
    <col min="1543" max="1543" width="10.6328125" style="2" customWidth="1"/>
    <col min="1544" max="1544" width="15.6328125" style="2" customWidth="1"/>
    <col min="1545" max="1791" width="9.08984375" style="2"/>
    <col min="1792" max="1792" width="10.6328125" style="2" customWidth="1"/>
    <col min="1793" max="1793" width="6.6328125" style="2" customWidth="1"/>
    <col min="1794" max="1795" width="3.6328125" style="2" customWidth="1"/>
    <col min="1796" max="1796" width="32.6328125" style="2" customWidth="1"/>
    <col min="1797" max="1797" width="6.6328125" style="2" customWidth="1"/>
    <col min="1798" max="1798" width="9.6328125" style="2" customWidth="1"/>
    <col min="1799" max="1799" width="10.6328125" style="2" customWidth="1"/>
    <col min="1800" max="1800" width="15.6328125" style="2" customWidth="1"/>
    <col min="1801" max="2047" width="9.08984375" style="2"/>
    <col min="2048" max="2048" width="10.6328125" style="2" customWidth="1"/>
    <col min="2049" max="2049" width="6.6328125" style="2" customWidth="1"/>
    <col min="2050" max="2051" width="3.6328125" style="2" customWidth="1"/>
    <col min="2052" max="2052" width="32.6328125" style="2" customWidth="1"/>
    <col min="2053" max="2053" width="6.6328125" style="2" customWidth="1"/>
    <col min="2054" max="2054" width="9.6328125" style="2" customWidth="1"/>
    <col min="2055" max="2055" width="10.6328125" style="2" customWidth="1"/>
    <col min="2056" max="2056" width="15.6328125" style="2" customWidth="1"/>
    <col min="2057" max="2303" width="9.08984375" style="2"/>
    <col min="2304" max="2304" width="10.6328125" style="2" customWidth="1"/>
    <col min="2305" max="2305" width="6.6328125" style="2" customWidth="1"/>
    <col min="2306" max="2307" width="3.6328125" style="2" customWidth="1"/>
    <col min="2308" max="2308" width="32.6328125" style="2" customWidth="1"/>
    <col min="2309" max="2309" width="6.6328125" style="2" customWidth="1"/>
    <col min="2310" max="2310" width="9.6328125" style="2" customWidth="1"/>
    <col min="2311" max="2311" width="10.6328125" style="2" customWidth="1"/>
    <col min="2312" max="2312" width="15.6328125" style="2" customWidth="1"/>
    <col min="2313" max="2559" width="9.08984375" style="2"/>
    <col min="2560" max="2560" width="10.6328125" style="2" customWidth="1"/>
    <col min="2561" max="2561" width="6.6328125" style="2" customWidth="1"/>
    <col min="2562" max="2563" width="3.6328125" style="2" customWidth="1"/>
    <col min="2564" max="2564" width="32.6328125" style="2" customWidth="1"/>
    <col min="2565" max="2565" width="6.6328125" style="2" customWidth="1"/>
    <col min="2566" max="2566" width="9.6328125" style="2" customWidth="1"/>
    <col min="2567" max="2567" width="10.6328125" style="2" customWidth="1"/>
    <col min="2568" max="2568" width="15.6328125" style="2" customWidth="1"/>
    <col min="2569" max="2815" width="9.08984375" style="2"/>
    <col min="2816" max="2816" width="10.6328125" style="2" customWidth="1"/>
    <col min="2817" max="2817" width="6.6328125" style="2" customWidth="1"/>
    <col min="2818" max="2819" width="3.6328125" style="2" customWidth="1"/>
    <col min="2820" max="2820" width="32.6328125" style="2" customWidth="1"/>
    <col min="2821" max="2821" width="6.6328125" style="2" customWidth="1"/>
    <col min="2822" max="2822" width="9.6328125" style="2" customWidth="1"/>
    <col min="2823" max="2823" width="10.6328125" style="2" customWidth="1"/>
    <col min="2824" max="2824" width="15.6328125" style="2" customWidth="1"/>
    <col min="2825" max="3071" width="9.08984375" style="2"/>
    <col min="3072" max="3072" width="10.6328125" style="2" customWidth="1"/>
    <col min="3073" max="3073" width="6.6328125" style="2" customWidth="1"/>
    <col min="3074" max="3075" width="3.6328125" style="2" customWidth="1"/>
    <col min="3076" max="3076" width="32.6328125" style="2" customWidth="1"/>
    <col min="3077" max="3077" width="6.6328125" style="2" customWidth="1"/>
    <col min="3078" max="3078" width="9.6328125" style="2" customWidth="1"/>
    <col min="3079" max="3079" width="10.6328125" style="2" customWidth="1"/>
    <col min="3080" max="3080" width="15.6328125" style="2" customWidth="1"/>
    <col min="3081" max="3327" width="9.08984375" style="2"/>
    <col min="3328" max="3328" width="10.6328125" style="2" customWidth="1"/>
    <col min="3329" max="3329" width="6.6328125" style="2" customWidth="1"/>
    <col min="3330" max="3331" width="3.6328125" style="2" customWidth="1"/>
    <col min="3332" max="3332" width="32.6328125" style="2" customWidth="1"/>
    <col min="3333" max="3333" width="6.6328125" style="2" customWidth="1"/>
    <col min="3334" max="3334" width="9.6328125" style="2" customWidth="1"/>
    <col min="3335" max="3335" width="10.6328125" style="2" customWidth="1"/>
    <col min="3336" max="3336" width="15.6328125" style="2" customWidth="1"/>
    <col min="3337" max="3583" width="9.08984375" style="2"/>
    <col min="3584" max="3584" width="10.6328125" style="2" customWidth="1"/>
    <col min="3585" max="3585" width="6.6328125" style="2" customWidth="1"/>
    <col min="3586" max="3587" width="3.6328125" style="2" customWidth="1"/>
    <col min="3588" max="3588" width="32.6328125" style="2" customWidth="1"/>
    <col min="3589" max="3589" width="6.6328125" style="2" customWidth="1"/>
    <col min="3590" max="3590" width="9.6328125" style="2" customWidth="1"/>
    <col min="3591" max="3591" width="10.6328125" style="2" customWidth="1"/>
    <col min="3592" max="3592" width="15.6328125" style="2" customWidth="1"/>
    <col min="3593" max="3839" width="9.08984375" style="2"/>
    <col min="3840" max="3840" width="10.6328125" style="2" customWidth="1"/>
    <col min="3841" max="3841" width="6.6328125" style="2" customWidth="1"/>
    <col min="3842" max="3843" width="3.6328125" style="2" customWidth="1"/>
    <col min="3844" max="3844" width="32.6328125" style="2" customWidth="1"/>
    <col min="3845" max="3845" width="6.6328125" style="2" customWidth="1"/>
    <col min="3846" max="3846" width="9.6328125" style="2" customWidth="1"/>
    <col min="3847" max="3847" width="10.6328125" style="2" customWidth="1"/>
    <col min="3848" max="3848" width="15.6328125" style="2" customWidth="1"/>
    <col min="3849" max="4095" width="9.08984375" style="2"/>
    <col min="4096" max="4096" width="10.6328125" style="2" customWidth="1"/>
    <col min="4097" max="4097" width="6.6328125" style="2" customWidth="1"/>
    <col min="4098" max="4099" width="3.6328125" style="2" customWidth="1"/>
    <col min="4100" max="4100" width="32.6328125" style="2" customWidth="1"/>
    <col min="4101" max="4101" width="6.6328125" style="2" customWidth="1"/>
    <col min="4102" max="4102" width="9.6328125" style="2" customWidth="1"/>
    <col min="4103" max="4103" width="10.6328125" style="2" customWidth="1"/>
    <col min="4104" max="4104" width="15.6328125" style="2" customWidth="1"/>
    <col min="4105" max="4351" width="9.08984375" style="2"/>
    <col min="4352" max="4352" width="10.6328125" style="2" customWidth="1"/>
    <col min="4353" max="4353" width="6.6328125" style="2" customWidth="1"/>
    <col min="4354" max="4355" width="3.6328125" style="2" customWidth="1"/>
    <col min="4356" max="4356" width="32.6328125" style="2" customWidth="1"/>
    <col min="4357" max="4357" width="6.6328125" style="2" customWidth="1"/>
    <col min="4358" max="4358" width="9.6328125" style="2" customWidth="1"/>
    <col min="4359" max="4359" width="10.6328125" style="2" customWidth="1"/>
    <col min="4360" max="4360" width="15.6328125" style="2" customWidth="1"/>
    <col min="4361" max="4607" width="9.08984375" style="2"/>
    <col min="4608" max="4608" width="10.6328125" style="2" customWidth="1"/>
    <col min="4609" max="4609" width="6.6328125" style="2" customWidth="1"/>
    <col min="4610" max="4611" width="3.6328125" style="2" customWidth="1"/>
    <col min="4612" max="4612" width="32.6328125" style="2" customWidth="1"/>
    <col min="4613" max="4613" width="6.6328125" style="2" customWidth="1"/>
    <col min="4614" max="4614" width="9.6328125" style="2" customWidth="1"/>
    <col min="4615" max="4615" width="10.6328125" style="2" customWidth="1"/>
    <col min="4616" max="4616" width="15.6328125" style="2" customWidth="1"/>
    <col min="4617" max="4863" width="9.08984375" style="2"/>
    <col min="4864" max="4864" width="10.6328125" style="2" customWidth="1"/>
    <col min="4865" max="4865" width="6.6328125" style="2" customWidth="1"/>
    <col min="4866" max="4867" width="3.6328125" style="2" customWidth="1"/>
    <col min="4868" max="4868" width="32.6328125" style="2" customWidth="1"/>
    <col min="4869" max="4869" width="6.6328125" style="2" customWidth="1"/>
    <col min="4870" max="4870" width="9.6328125" style="2" customWidth="1"/>
    <col min="4871" max="4871" width="10.6328125" style="2" customWidth="1"/>
    <col min="4872" max="4872" width="15.6328125" style="2" customWidth="1"/>
    <col min="4873" max="5119" width="9.08984375" style="2"/>
    <col min="5120" max="5120" width="10.6328125" style="2" customWidth="1"/>
    <col min="5121" max="5121" width="6.6328125" style="2" customWidth="1"/>
    <col min="5122" max="5123" width="3.6328125" style="2" customWidth="1"/>
    <col min="5124" max="5124" width="32.6328125" style="2" customWidth="1"/>
    <col min="5125" max="5125" width="6.6328125" style="2" customWidth="1"/>
    <col min="5126" max="5126" width="9.6328125" style="2" customWidth="1"/>
    <col min="5127" max="5127" width="10.6328125" style="2" customWidth="1"/>
    <col min="5128" max="5128" width="15.6328125" style="2" customWidth="1"/>
    <col min="5129" max="5375" width="9.08984375" style="2"/>
    <col min="5376" max="5376" width="10.6328125" style="2" customWidth="1"/>
    <col min="5377" max="5377" width="6.6328125" style="2" customWidth="1"/>
    <col min="5378" max="5379" width="3.6328125" style="2" customWidth="1"/>
    <col min="5380" max="5380" width="32.6328125" style="2" customWidth="1"/>
    <col min="5381" max="5381" width="6.6328125" style="2" customWidth="1"/>
    <col min="5382" max="5382" width="9.6328125" style="2" customWidth="1"/>
    <col min="5383" max="5383" width="10.6328125" style="2" customWidth="1"/>
    <col min="5384" max="5384" width="15.6328125" style="2" customWidth="1"/>
    <col min="5385" max="5631" width="9.08984375" style="2"/>
    <col min="5632" max="5632" width="10.6328125" style="2" customWidth="1"/>
    <col min="5633" max="5633" width="6.6328125" style="2" customWidth="1"/>
    <col min="5634" max="5635" width="3.6328125" style="2" customWidth="1"/>
    <col min="5636" max="5636" width="32.6328125" style="2" customWidth="1"/>
    <col min="5637" max="5637" width="6.6328125" style="2" customWidth="1"/>
    <col min="5638" max="5638" width="9.6328125" style="2" customWidth="1"/>
    <col min="5639" max="5639" width="10.6328125" style="2" customWidth="1"/>
    <col min="5640" max="5640" width="15.6328125" style="2" customWidth="1"/>
    <col min="5641" max="5887" width="9.08984375" style="2"/>
    <col min="5888" max="5888" width="10.6328125" style="2" customWidth="1"/>
    <col min="5889" max="5889" width="6.6328125" style="2" customWidth="1"/>
    <col min="5890" max="5891" width="3.6328125" style="2" customWidth="1"/>
    <col min="5892" max="5892" width="32.6328125" style="2" customWidth="1"/>
    <col min="5893" max="5893" width="6.6328125" style="2" customWidth="1"/>
    <col min="5894" max="5894" width="9.6328125" style="2" customWidth="1"/>
    <col min="5895" max="5895" width="10.6328125" style="2" customWidth="1"/>
    <col min="5896" max="5896" width="15.6328125" style="2" customWidth="1"/>
    <col min="5897" max="6143" width="9.08984375" style="2"/>
    <col min="6144" max="6144" width="10.6328125" style="2" customWidth="1"/>
    <col min="6145" max="6145" width="6.6328125" style="2" customWidth="1"/>
    <col min="6146" max="6147" width="3.6328125" style="2" customWidth="1"/>
    <col min="6148" max="6148" width="32.6328125" style="2" customWidth="1"/>
    <col min="6149" max="6149" width="6.6328125" style="2" customWidth="1"/>
    <col min="6150" max="6150" width="9.6328125" style="2" customWidth="1"/>
    <col min="6151" max="6151" width="10.6328125" style="2" customWidth="1"/>
    <col min="6152" max="6152" width="15.6328125" style="2" customWidth="1"/>
    <col min="6153" max="6399" width="9.08984375" style="2"/>
    <col min="6400" max="6400" width="10.6328125" style="2" customWidth="1"/>
    <col min="6401" max="6401" width="6.6328125" style="2" customWidth="1"/>
    <col min="6402" max="6403" width="3.6328125" style="2" customWidth="1"/>
    <col min="6404" max="6404" width="32.6328125" style="2" customWidth="1"/>
    <col min="6405" max="6405" width="6.6328125" style="2" customWidth="1"/>
    <col min="6406" max="6406" width="9.6328125" style="2" customWidth="1"/>
    <col min="6407" max="6407" width="10.6328125" style="2" customWidth="1"/>
    <col min="6408" max="6408" width="15.6328125" style="2" customWidth="1"/>
    <col min="6409" max="6655" width="9.08984375" style="2"/>
    <col min="6656" max="6656" width="10.6328125" style="2" customWidth="1"/>
    <col min="6657" max="6657" width="6.6328125" style="2" customWidth="1"/>
    <col min="6658" max="6659" width="3.6328125" style="2" customWidth="1"/>
    <col min="6660" max="6660" width="32.6328125" style="2" customWidth="1"/>
    <col min="6661" max="6661" width="6.6328125" style="2" customWidth="1"/>
    <col min="6662" max="6662" width="9.6328125" style="2" customWidth="1"/>
    <col min="6663" max="6663" width="10.6328125" style="2" customWidth="1"/>
    <col min="6664" max="6664" width="15.6328125" style="2" customWidth="1"/>
    <col min="6665" max="6911" width="9.08984375" style="2"/>
    <col min="6912" max="6912" width="10.6328125" style="2" customWidth="1"/>
    <col min="6913" max="6913" width="6.6328125" style="2" customWidth="1"/>
    <col min="6914" max="6915" width="3.6328125" style="2" customWidth="1"/>
    <col min="6916" max="6916" width="32.6328125" style="2" customWidth="1"/>
    <col min="6917" max="6917" width="6.6328125" style="2" customWidth="1"/>
    <col min="6918" max="6918" width="9.6328125" style="2" customWidth="1"/>
    <col min="6919" max="6919" width="10.6328125" style="2" customWidth="1"/>
    <col min="6920" max="6920" width="15.6328125" style="2" customWidth="1"/>
    <col min="6921" max="7167" width="9.08984375" style="2"/>
    <col min="7168" max="7168" width="10.6328125" style="2" customWidth="1"/>
    <col min="7169" max="7169" width="6.6328125" style="2" customWidth="1"/>
    <col min="7170" max="7171" width="3.6328125" style="2" customWidth="1"/>
    <col min="7172" max="7172" width="32.6328125" style="2" customWidth="1"/>
    <col min="7173" max="7173" width="6.6328125" style="2" customWidth="1"/>
    <col min="7174" max="7174" width="9.6328125" style="2" customWidth="1"/>
    <col min="7175" max="7175" width="10.6328125" style="2" customWidth="1"/>
    <col min="7176" max="7176" width="15.6328125" style="2" customWidth="1"/>
    <col min="7177" max="7423" width="9.08984375" style="2"/>
    <col min="7424" max="7424" width="10.6328125" style="2" customWidth="1"/>
    <col min="7425" max="7425" width="6.6328125" style="2" customWidth="1"/>
    <col min="7426" max="7427" width="3.6328125" style="2" customWidth="1"/>
    <col min="7428" max="7428" width="32.6328125" style="2" customWidth="1"/>
    <col min="7429" max="7429" width="6.6328125" style="2" customWidth="1"/>
    <col min="7430" max="7430" width="9.6328125" style="2" customWidth="1"/>
    <col min="7431" max="7431" width="10.6328125" style="2" customWidth="1"/>
    <col min="7432" max="7432" width="15.6328125" style="2" customWidth="1"/>
    <col min="7433" max="7679" width="9.08984375" style="2"/>
    <col min="7680" max="7680" width="10.6328125" style="2" customWidth="1"/>
    <col min="7681" max="7681" width="6.6328125" style="2" customWidth="1"/>
    <col min="7682" max="7683" width="3.6328125" style="2" customWidth="1"/>
    <col min="7684" max="7684" width="32.6328125" style="2" customWidth="1"/>
    <col min="7685" max="7685" width="6.6328125" style="2" customWidth="1"/>
    <col min="7686" max="7686" width="9.6328125" style="2" customWidth="1"/>
    <col min="7687" max="7687" width="10.6328125" style="2" customWidth="1"/>
    <col min="7688" max="7688" width="15.6328125" style="2" customWidth="1"/>
    <col min="7689" max="7935" width="9.08984375" style="2"/>
    <col min="7936" max="7936" width="10.6328125" style="2" customWidth="1"/>
    <col min="7937" max="7937" width="6.6328125" style="2" customWidth="1"/>
    <col min="7938" max="7939" width="3.6328125" style="2" customWidth="1"/>
    <col min="7940" max="7940" width="32.6328125" style="2" customWidth="1"/>
    <col min="7941" max="7941" width="6.6328125" style="2" customWidth="1"/>
    <col min="7942" max="7942" width="9.6328125" style="2" customWidth="1"/>
    <col min="7943" max="7943" width="10.6328125" style="2" customWidth="1"/>
    <col min="7944" max="7944" width="15.6328125" style="2" customWidth="1"/>
    <col min="7945" max="8191" width="9.08984375" style="2"/>
    <col min="8192" max="8192" width="10.6328125" style="2" customWidth="1"/>
    <col min="8193" max="8193" width="6.6328125" style="2" customWidth="1"/>
    <col min="8194" max="8195" width="3.6328125" style="2" customWidth="1"/>
    <col min="8196" max="8196" width="32.6328125" style="2" customWidth="1"/>
    <col min="8197" max="8197" width="6.6328125" style="2" customWidth="1"/>
    <col min="8198" max="8198" width="9.6328125" style="2" customWidth="1"/>
    <col min="8199" max="8199" width="10.6328125" style="2" customWidth="1"/>
    <col min="8200" max="8200" width="15.6328125" style="2" customWidth="1"/>
    <col min="8201" max="8447" width="9.08984375" style="2"/>
    <col min="8448" max="8448" width="10.6328125" style="2" customWidth="1"/>
    <col min="8449" max="8449" width="6.6328125" style="2" customWidth="1"/>
    <col min="8450" max="8451" width="3.6328125" style="2" customWidth="1"/>
    <col min="8452" max="8452" width="32.6328125" style="2" customWidth="1"/>
    <col min="8453" max="8453" width="6.6328125" style="2" customWidth="1"/>
    <col min="8454" max="8454" width="9.6328125" style="2" customWidth="1"/>
    <col min="8455" max="8455" width="10.6328125" style="2" customWidth="1"/>
    <col min="8456" max="8456" width="15.6328125" style="2" customWidth="1"/>
    <col min="8457" max="8703" width="9.08984375" style="2"/>
    <col min="8704" max="8704" width="10.6328125" style="2" customWidth="1"/>
    <col min="8705" max="8705" width="6.6328125" style="2" customWidth="1"/>
    <col min="8706" max="8707" width="3.6328125" style="2" customWidth="1"/>
    <col min="8708" max="8708" width="32.6328125" style="2" customWidth="1"/>
    <col min="8709" max="8709" width="6.6328125" style="2" customWidth="1"/>
    <col min="8710" max="8710" width="9.6328125" style="2" customWidth="1"/>
    <col min="8711" max="8711" width="10.6328125" style="2" customWidth="1"/>
    <col min="8712" max="8712" width="15.6328125" style="2" customWidth="1"/>
    <col min="8713" max="8959" width="9.08984375" style="2"/>
    <col min="8960" max="8960" width="10.6328125" style="2" customWidth="1"/>
    <col min="8961" max="8961" width="6.6328125" style="2" customWidth="1"/>
    <col min="8962" max="8963" width="3.6328125" style="2" customWidth="1"/>
    <col min="8964" max="8964" width="32.6328125" style="2" customWidth="1"/>
    <col min="8965" max="8965" width="6.6328125" style="2" customWidth="1"/>
    <col min="8966" max="8966" width="9.6328125" style="2" customWidth="1"/>
    <col min="8967" max="8967" width="10.6328125" style="2" customWidth="1"/>
    <col min="8968" max="8968" width="15.6328125" style="2" customWidth="1"/>
    <col min="8969" max="9215" width="9.08984375" style="2"/>
    <col min="9216" max="9216" width="10.6328125" style="2" customWidth="1"/>
    <col min="9217" max="9217" width="6.6328125" style="2" customWidth="1"/>
    <col min="9218" max="9219" width="3.6328125" style="2" customWidth="1"/>
    <col min="9220" max="9220" width="32.6328125" style="2" customWidth="1"/>
    <col min="9221" max="9221" width="6.6328125" style="2" customWidth="1"/>
    <col min="9222" max="9222" width="9.6328125" style="2" customWidth="1"/>
    <col min="9223" max="9223" width="10.6328125" style="2" customWidth="1"/>
    <col min="9224" max="9224" width="15.6328125" style="2" customWidth="1"/>
    <col min="9225" max="9471" width="9.08984375" style="2"/>
    <col min="9472" max="9472" width="10.6328125" style="2" customWidth="1"/>
    <col min="9473" max="9473" width="6.6328125" style="2" customWidth="1"/>
    <col min="9474" max="9475" width="3.6328125" style="2" customWidth="1"/>
    <col min="9476" max="9476" width="32.6328125" style="2" customWidth="1"/>
    <col min="9477" max="9477" width="6.6328125" style="2" customWidth="1"/>
    <col min="9478" max="9478" width="9.6328125" style="2" customWidth="1"/>
    <col min="9479" max="9479" width="10.6328125" style="2" customWidth="1"/>
    <col min="9480" max="9480" width="15.6328125" style="2" customWidth="1"/>
    <col min="9481" max="9727" width="9.08984375" style="2"/>
    <col min="9728" max="9728" width="10.6328125" style="2" customWidth="1"/>
    <col min="9729" max="9729" width="6.6328125" style="2" customWidth="1"/>
    <col min="9730" max="9731" width="3.6328125" style="2" customWidth="1"/>
    <col min="9732" max="9732" width="32.6328125" style="2" customWidth="1"/>
    <col min="9733" max="9733" width="6.6328125" style="2" customWidth="1"/>
    <col min="9734" max="9734" width="9.6328125" style="2" customWidth="1"/>
    <col min="9735" max="9735" width="10.6328125" style="2" customWidth="1"/>
    <col min="9736" max="9736" width="15.6328125" style="2" customWidth="1"/>
    <col min="9737" max="9983" width="9.08984375" style="2"/>
    <col min="9984" max="9984" width="10.6328125" style="2" customWidth="1"/>
    <col min="9985" max="9985" width="6.6328125" style="2" customWidth="1"/>
    <col min="9986" max="9987" width="3.6328125" style="2" customWidth="1"/>
    <col min="9988" max="9988" width="32.6328125" style="2" customWidth="1"/>
    <col min="9989" max="9989" width="6.6328125" style="2" customWidth="1"/>
    <col min="9990" max="9990" width="9.6328125" style="2" customWidth="1"/>
    <col min="9991" max="9991" width="10.6328125" style="2" customWidth="1"/>
    <col min="9992" max="9992" width="15.6328125" style="2" customWidth="1"/>
    <col min="9993" max="10239" width="9.08984375" style="2"/>
    <col min="10240" max="10240" width="10.6328125" style="2" customWidth="1"/>
    <col min="10241" max="10241" width="6.6328125" style="2" customWidth="1"/>
    <col min="10242" max="10243" width="3.6328125" style="2" customWidth="1"/>
    <col min="10244" max="10244" width="32.6328125" style="2" customWidth="1"/>
    <col min="10245" max="10245" width="6.6328125" style="2" customWidth="1"/>
    <col min="10246" max="10246" width="9.6328125" style="2" customWidth="1"/>
    <col min="10247" max="10247" width="10.6328125" style="2" customWidth="1"/>
    <col min="10248" max="10248" width="15.6328125" style="2" customWidth="1"/>
    <col min="10249" max="10495" width="9.08984375" style="2"/>
    <col min="10496" max="10496" width="10.6328125" style="2" customWidth="1"/>
    <col min="10497" max="10497" width="6.6328125" style="2" customWidth="1"/>
    <col min="10498" max="10499" width="3.6328125" style="2" customWidth="1"/>
    <col min="10500" max="10500" width="32.6328125" style="2" customWidth="1"/>
    <col min="10501" max="10501" width="6.6328125" style="2" customWidth="1"/>
    <col min="10502" max="10502" width="9.6328125" style="2" customWidth="1"/>
    <col min="10503" max="10503" width="10.6328125" style="2" customWidth="1"/>
    <col min="10504" max="10504" width="15.6328125" style="2" customWidth="1"/>
    <col min="10505" max="10751" width="9.08984375" style="2"/>
    <col min="10752" max="10752" width="10.6328125" style="2" customWidth="1"/>
    <col min="10753" max="10753" width="6.6328125" style="2" customWidth="1"/>
    <col min="10754" max="10755" width="3.6328125" style="2" customWidth="1"/>
    <col min="10756" max="10756" width="32.6328125" style="2" customWidth="1"/>
    <col min="10757" max="10757" width="6.6328125" style="2" customWidth="1"/>
    <col min="10758" max="10758" width="9.6328125" style="2" customWidth="1"/>
    <col min="10759" max="10759" width="10.6328125" style="2" customWidth="1"/>
    <col min="10760" max="10760" width="15.6328125" style="2" customWidth="1"/>
    <col min="10761" max="11007" width="9.08984375" style="2"/>
    <col min="11008" max="11008" width="10.6328125" style="2" customWidth="1"/>
    <col min="11009" max="11009" width="6.6328125" style="2" customWidth="1"/>
    <col min="11010" max="11011" width="3.6328125" style="2" customWidth="1"/>
    <col min="11012" max="11012" width="32.6328125" style="2" customWidth="1"/>
    <col min="11013" max="11013" width="6.6328125" style="2" customWidth="1"/>
    <col min="11014" max="11014" width="9.6328125" style="2" customWidth="1"/>
    <col min="11015" max="11015" width="10.6328125" style="2" customWidth="1"/>
    <col min="11016" max="11016" width="15.6328125" style="2" customWidth="1"/>
    <col min="11017" max="11263" width="9.08984375" style="2"/>
    <col min="11264" max="11264" width="10.6328125" style="2" customWidth="1"/>
    <col min="11265" max="11265" width="6.6328125" style="2" customWidth="1"/>
    <col min="11266" max="11267" width="3.6328125" style="2" customWidth="1"/>
    <col min="11268" max="11268" width="32.6328125" style="2" customWidth="1"/>
    <col min="11269" max="11269" width="6.6328125" style="2" customWidth="1"/>
    <col min="11270" max="11270" width="9.6328125" style="2" customWidth="1"/>
    <col min="11271" max="11271" width="10.6328125" style="2" customWidth="1"/>
    <col min="11272" max="11272" width="15.6328125" style="2" customWidth="1"/>
    <col min="11273" max="11519" width="9.08984375" style="2"/>
    <col min="11520" max="11520" width="10.6328125" style="2" customWidth="1"/>
    <col min="11521" max="11521" width="6.6328125" style="2" customWidth="1"/>
    <col min="11522" max="11523" width="3.6328125" style="2" customWidth="1"/>
    <col min="11524" max="11524" width="32.6328125" style="2" customWidth="1"/>
    <col min="11525" max="11525" width="6.6328125" style="2" customWidth="1"/>
    <col min="11526" max="11526" width="9.6328125" style="2" customWidth="1"/>
    <col min="11527" max="11527" width="10.6328125" style="2" customWidth="1"/>
    <col min="11528" max="11528" width="15.6328125" style="2" customWidth="1"/>
    <col min="11529" max="11775" width="9.08984375" style="2"/>
    <col min="11776" max="11776" width="10.6328125" style="2" customWidth="1"/>
    <col min="11777" max="11777" width="6.6328125" style="2" customWidth="1"/>
    <col min="11778" max="11779" width="3.6328125" style="2" customWidth="1"/>
    <col min="11780" max="11780" width="32.6328125" style="2" customWidth="1"/>
    <col min="11781" max="11781" width="6.6328125" style="2" customWidth="1"/>
    <col min="11782" max="11782" width="9.6328125" style="2" customWidth="1"/>
    <col min="11783" max="11783" width="10.6328125" style="2" customWidth="1"/>
    <col min="11784" max="11784" width="15.6328125" style="2" customWidth="1"/>
    <col min="11785" max="12031" width="9.08984375" style="2"/>
    <col min="12032" max="12032" width="10.6328125" style="2" customWidth="1"/>
    <col min="12033" max="12033" width="6.6328125" style="2" customWidth="1"/>
    <col min="12034" max="12035" width="3.6328125" style="2" customWidth="1"/>
    <col min="12036" max="12036" width="32.6328125" style="2" customWidth="1"/>
    <col min="12037" max="12037" width="6.6328125" style="2" customWidth="1"/>
    <col min="12038" max="12038" width="9.6328125" style="2" customWidth="1"/>
    <col min="12039" max="12039" width="10.6328125" style="2" customWidth="1"/>
    <col min="12040" max="12040" width="15.6328125" style="2" customWidth="1"/>
    <col min="12041" max="12287" width="9.08984375" style="2"/>
    <col min="12288" max="12288" width="10.6328125" style="2" customWidth="1"/>
    <col min="12289" max="12289" width="6.6328125" style="2" customWidth="1"/>
    <col min="12290" max="12291" width="3.6328125" style="2" customWidth="1"/>
    <col min="12292" max="12292" width="32.6328125" style="2" customWidth="1"/>
    <col min="12293" max="12293" width="6.6328125" style="2" customWidth="1"/>
    <col min="12294" max="12294" width="9.6328125" style="2" customWidth="1"/>
    <col min="12295" max="12295" width="10.6328125" style="2" customWidth="1"/>
    <col min="12296" max="12296" width="15.6328125" style="2" customWidth="1"/>
    <col min="12297" max="12543" width="9.08984375" style="2"/>
    <col min="12544" max="12544" width="10.6328125" style="2" customWidth="1"/>
    <col min="12545" max="12545" width="6.6328125" style="2" customWidth="1"/>
    <col min="12546" max="12547" width="3.6328125" style="2" customWidth="1"/>
    <col min="12548" max="12548" width="32.6328125" style="2" customWidth="1"/>
    <col min="12549" max="12549" width="6.6328125" style="2" customWidth="1"/>
    <col min="12550" max="12550" width="9.6328125" style="2" customWidth="1"/>
    <col min="12551" max="12551" width="10.6328125" style="2" customWidth="1"/>
    <col min="12552" max="12552" width="15.6328125" style="2" customWidth="1"/>
    <col min="12553" max="12799" width="9.08984375" style="2"/>
    <col min="12800" max="12800" width="10.6328125" style="2" customWidth="1"/>
    <col min="12801" max="12801" width="6.6328125" style="2" customWidth="1"/>
    <col min="12802" max="12803" width="3.6328125" style="2" customWidth="1"/>
    <col min="12804" max="12804" width="32.6328125" style="2" customWidth="1"/>
    <col min="12805" max="12805" width="6.6328125" style="2" customWidth="1"/>
    <col min="12806" max="12806" width="9.6328125" style="2" customWidth="1"/>
    <col min="12807" max="12807" width="10.6328125" style="2" customWidth="1"/>
    <col min="12808" max="12808" width="15.6328125" style="2" customWidth="1"/>
    <col min="12809" max="13055" width="9.08984375" style="2"/>
    <col min="13056" max="13056" width="10.6328125" style="2" customWidth="1"/>
    <col min="13057" max="13057" width="6.6328125" style="2" customWidth="1"/>
    <col min="13058" max="13059" width="3.6328125" style="2" customWidth="1"/>
    <col min="13060" max="13060" width="32.6328125" style="2" customWidth="1"/>
    <col min="13061" max="13061" width="6.6328125" style="2" customWidth="1"/>
    <col min="13062" max="13062" width="9.6328125" style="2" customWidth="1"/>
    <col min="13063" max="13063" width="10.6328125" style="2" customWidth="1"/>
    <col min="13064" max="13064" width="15.6328125" style="2" customWidth="1"/>
    <col min="13065" max="13311" width="9.08984375" style="2"/>
    <col min="13312" max="13312" width="10.6328125" style="2" customWidth="1"/>
    <col min="13313" max="13313" width="6.6328125" style="2" customWidth="1"/>
    <col min="13314" max="13315" width="3.6328125" style="2" customWidth="1"/>
    <col min="13316" max="13316" width="32.6328125" style="2" customWidth="1"/>
    <col min="13317" max="13317" width="6.6328125" style="2" customWidth="1"/>
    <col min="13318" max="13318" width="9.6328125" style="2" customWidth="1"/>
    <col min="13319" max="13319" width="10.6328125" style="2" customWidth="1"/>
    <col min="13320" max="13320" width="15.6328125" style="2" customWidth="1"/>
    <col min="13321" max="13567" width="9.08984375" style="2"/>
    <col min="13568" max="13568" width="10.6328125" style="2" customWidth="1"/>
    <col min="13569" max="13569" width="6.6328125" style="2" customWidth="1"/>
    <col min="13570" max="13571" width="3.6328125" style="2" customWidth="1"/>
    <col min="13572" max="13572" width="32.6328125" style="2" customWidth="1"/>
    <col min="13573" max="13573" width="6.6328125" style="2" customWidth="1"/>
    <col min="13574" max="13574" width="9.6328125" style="2" customWidth="1"/>
    <col min="13575" max="13575" width="10.6328125" style="2" customWidth="1"/>
    <col min="13576" max="13576" width="15.6328125" style="2" customWidth="1"/>
    <col min="13577" max="13823" width="9.08984375" style="2"/>
    <col min="13824" max="13824" width="10.6328125" style="2" customWidth="1"/>
    <col min="13825" max="13825" width="6.6328125" style="2" customWidth="1"/>
    <col min="13826" max="13827" width="3.6328125" style="2" customWidth="1"/>
    <col min="13828" max="13828" width="32.6328125" style="2" customWidth="1"/>
    <col min="13829" max="13829" width="6.6328125" style="2" customWidth="1"/>
    <col min="13830" max="13830" width="9.6328125" style="2" customWidth="1"/>
    <col min="13831" max="13831" width="10.6328125" style="2" customWidth="1"/>
    <col min="13832" max="13832" width="15.6328125" style="2" customWidth="1"/>
    <col min="13833" max="14079" width="9.08984375" style="2"/>
    <col min="14080" max="14080" width="10.6328125" style="2" customWidth="1"/>
    <col min="14081" max="14081" width="6.6328125" style="2" customWidth="1"/>
    <col min="14082" max="14083" width="3.6328125" style="2" customWidth="1"/>
    <col min="14084" max="14084" width="32.6328125" style="2" customWidth="1"/>
    <col min="14085" max="14085" width="6.6328125" style="2" customWidth="1"/>
    <col min="14086" max="14086" width="9.6328125" style="2" customWidth="1"/>
    <col min="14087" max="14087" width="10.6328125" style="2" customWidth="1"/>
    <col min="14088" max="14088" width="15.6328125" style="2" customWidth="1"/>
    <col min="14089" max="14335" width="9.08984375" style="2"/>
    <col min="14336" max="14336" width="10.6328125" style="2" customWidth="1"/>
    <col min="14337" max="14337" width="6.6328125" style="2" customWidth="1"/>
    <col min="14338" max="14339" width="3.6328125" style="2" customWidth="1"/>
    <col min="14340" max="14340" width="32.6328125" style="2" customWidth="1"/>
    <col min="14341" max="14341" width="6.6328125" style="2" customWidth="1"/>
    <col min="14342" max="14342" width="9.6328125" style="2" customWidth="1"/>
    <col min="14343" max="14343" width="10.6328125" style="2" customWidth="1"/>
    <col min="14344" max="14344" width="15.6328125" style="2" customWidth="1"/>
    <col min="14345" max="14591" width="9.08984375" style="2"/>
    <col min="14592" max="14592" width="10.6328125" style="2" customWidth="1"/>
    <col min="14593" max="14593" width="6.6328125" style="2" customWidth="1"/>
    <col min="14594" max="14595" width="3.6328125" style="2" customWidth="1"/>
    <col min="14596" max="14596" width="32.6328125" style="2" customWidth="1"/>
    <col min="14597" max="14597" width="6.6328125" style="2" customWidth="1"/>
    <col min="14598" max="14598" width="9.6328125" style="2" customWidth="1"/>
    <col min="14599" max="14599" width="10.6328125" style="2" customWidth="1"/>
    <col min="14600" max="14600" width="15.6328125" style="2" customWidth="1"/>
    <col min="14601" max="14847" width="9.08984375" style="2"/>
    <col min="14848" max="14848" width="10.6328125" style="2" customWidth="1"/>
    <col min="14849" max="14849" width="6.6328125" style="2" customWidth="1"/>
    <col min="14850" max="14851" width="3.6328125" style="2" customWidth="1"/>
    <col min="14852" max="14852" width="32.6328125" style="2" customWidth="1"/>
    <col min="14853" max="14853" width="6.6328125" style="2" customWidth="1"/>
    <col min="14854" max="14854" width="9.6328125" style="2" customWidth="1"/>
    <col min="14855" max="14855" width="10.6328125" style="2" customWidth="1"/>
    <col min="14856" max="14856" width="15.6328125" style="2" customWidth="1"/>
    <col min="14857" max="15103" width="9.08984375" style="2"/>
    <col min="15104" max="15104" width="10.6328125" style="2" customWidth="1"/>
    <col min="15105" max="15105" width="6.6328125" style="2" customWidth="1"/>
    <col min="15106" max="15107" width="3.6328125" style="2" customWidth="1"/>
    <col min="15108" max="15108" width="32.6328125" style="2" customWidth="1"/>
    <col min="15109" max="15109" width="6.6328125" style="2" customWidth="1"/>
    <col min="15110" max="15110" width="9.6328125" style="2" customWidth="1"/>
    <col min="15111" max="15111" width="10.6328125" style="2" customWidth="1"/>
    <col min="15112" max="15112" width="15.6328125" style="2" customWidth="1"/>
    <col min="15113" max="15359" width="9.08984375" style="2"/>
    <col min="15360" max="15360" width="10.6328125" style="2" customWidth="1"/>
    <col min="15361" max="15361" width="6.6328125" style="2" customWidth="1"/>
    <col min="15362" max="15363" width="3.6328125" style="2" customWidth="1"/>
    <col min="15364" max="15364" width="32.6328125" style="2" customWidth="1"/>
    <col min="15365" max="15365" width="6.6328125" style="2" customWidth="1"/>
    <col min="15366" max="15366" width="9.6328125" style="2" customWidth="1"/>
    <col min="15367" max="15367" width="10.6328125" style="2" customWidth="1"/>
    <col min="15368" max="15368" width="15.6328125" style="2" customWidth="1"/>
    <col min="15369" max="15615" width="9.08984375" style="2"/>
    <col min="15616" max="15616" width="10.6328125" style="2" customWidth="1"/>
    <col min="15617" max="15617" width="6.6328125" style="2" customWidth="1"/>
    <col min="15618" max="15619" width="3.6328125" style="2" customWidth="1"/>
    <col min="15620" max="15620" width="32.6328125" style="2" customWidth="1"/>
    <col min="15621" max="15621" width="6.6328125" style="2" customWidth="1"/>
    <col min="15622" max="15622" width="9.6328125" style="2" customWidth="1"/>
    <col min="15623" max="15623" width="10.6328125" style="2" customWidth="1"/>
    <col min="15624" max="15624" width="15.6328125" style="2" customWidth="1"/>
    <col min="15625" max="15871" width="9.08984375" style="2"/>
    <col min="15872" max="15872" width="10.6328125" style="2" customWidth="1"/>
    <col min="15873" max="15873" width="6.6328125" style="2" customWidth="1"/>
    <col min="15874" max="15875" width="3.6328125" style="2" customWidth="1"/>
    <col min="15876" max="15876" width="32.6328125" style="2" customWidth="1"/>
    <col min="15877" max="15877" width="6.6328125" style="2" customWidth="1"/>
    <col min="15878" max="15878" width="9.6328125" style="2" customWidth="1"/>
    <col min="15879" max="15879" width="10.6328125" style="2" customWidth="1"/>
    <col min="15880" max="15880" width="15.6328125" style="2" customWidth="1"/>
    <col min="15881" max="16127" width="9.08984375" style="2"/>
    <col min="16128" max="16128" width="10.6328125" style="2" customWidth="1"/>
    <col min="16129" max="16129" width="6.6328125" style="2" customWidth="1"/>
    <col min="16130" max="16131" width="3.6328125" style="2" customWidth="1"/>
    <col min="16132" max="16132" width="32.6328125" style="2" customWidth="1"/>
    <col min="16133" max="16133" width="6.6328125" style="2" customWidth="1"/>
    <col min="16134" max="16134" width="9.6328125" style="2" customWidth="1"/>
    <col min="16135" max="16135" width="10.6328125" style="2" customWidth="1"/>
    <col min="16136" max="16136" width="15.6328125" style="2" customWidth="1"/>
    <col min="16137" max="16384" width="9.08984375" style="2"/>
  </cols>
  <sheetData>
    <row r="1" spans="2:9" ht="13" x14ac:dyDescent="0.3">
      <c r="B1" s="1" t="s">
        <v>236</v>
      </c>
    </row>
    <row r="2" spans="2:9" ht="12" customHeight="1" x14ac:dyDescent="0.3">
      <c r="B2" s="5"/>
      <c r="C2" s="6"/>
      <c r="D2" s="6"/>
      <c r="F2" s="7"/>
      <c r="G2" s="7"/>
      <c r="H2" s="8"/>
    </row>
    <row r="3" spans="2:9" ht="13.25" customHeight="1" x14ac:dyDescent="0.3">
      <c r="B3" s="261" t="s">
        <v>237</v>
      </c>
      <c r="C3" s="261"/>
      <c r="D3" s="261"/>
      <c r="E3" s="261"/>
      <c r="F3" s="261"/>
      <c r="G3" s="261"/>
      <c r="H3" s="8"/>
    </row>
    <row r="4" spans="2:9" ht="12" customHeight="1" x14ac:dyDescent="0.3">
      <c r="B4" s="5" t="s">
        <v>391</v>
      </c>
      <c r="C4" s="6"/>
      <c r="D4" s="6"/>
      <c r="F4" s="7"/>
      <c r="G4" s="7"/>
      <c r="H4" s="8"/>
    </row>
    <row r="5" spans="2:9" ht="12" customHeight="1" thickBot="1" x14ac:dyDescent="0.35">
      <c r="B5" s="10" t="s">
        <v>327</v>
      </c>
      <c r="C5" s="6"/>
      <c r="D5" s="6"/>
      <c r="F5" s="7"/>
      <c r="G5" s="7"/>
      <c r="H5" s="11"/>
    </row>
    <row r="6" spans="2:9" ht="12" customHeight="1" x14ac:dyDescent="0.3">
      <c r="B6" s="12"/>
      <c r="C6" s="13"/>
      <c r="D6" s="14"/>
      <c r="E6" s="15"/>
      <c r="F6" s="16"/>
      <c r="G6" s="17"/>
    </row>
    <row r="7" spans="2:9" ht="12" customHeight="1" x14ac:dyDescent="0.3">
      <c r="B7" s="18" t="s">
        <v>0</v>
      </c>
      <c r="C7" s="19" t="s">
        <v>1</v>
      </c>
      <c r="D7" s="20" t="s">
        <v>2</v>
      </c>
      <c r="E7" s="21" t="s">
        <v>3</v>
      </c>
      <c r="F7" s="22" t="s">
        <v>4</v>
      </c>
      <c r="G7" s="23" t="s">
        <v>5</v>
      </c>
    </row>
    <row r="8" spans="2:9" ht="12" customHeight="1" x14ac:dyDescent="0.3">
      <c r="B8" s="24"/>
      <c r="C8" s="25"/>
      <c r="D8" s="26"/>
      <c r="E8" s="27"/>
      <c r="F8" s="28"/>
      <c r="G8" s="29"/>
    </row>
    <row r="9" spans="2:9" ht="12" customHeight="1" x14ac:dyDescent="0.25">
      <c r="B9" s="30"/>
      <c r="C9" s="31"/>
      <c r="D9" s="32"/>
      <c r="E9" s="33"/>
      <c r="F9" s="34"/>
      <c r="G9" s="35"/>
    </row>
    <row r="10" spans="2:9" ht="12" customHeight="1" x14ac:dyDescent="0.3">
      <c r="B10" s="36" t="s">
        <v>431</v>
      </c>
      <c r="C10" s="37" t="s">
        <v>13</v>
      </c>
      <c r="D10" s="38"/>
      <c r="E10" s="39"/>
      <c r="F10" s="40"/>
      <c r="G10" s="41" t="str">
        <f t="shared" ref="G10:G11" si="0">IF(OR(AND(E10="Prov",F10="Sum"),(F10="PC Sum")),". . . . . . . . .00",IF(ISERR(E10*F10),"",IF(E10*F10=0,"",ROUND(E10*F10,2))))</f>
        <v/>
      </c>
    </row>
    <row r="11" spans="2:9" ht="12" customHeight="1" x14ac:dyDescent="0.25">
      <c r="B11" s="42"/>
      <c r="C11" s="43"/>
      <c r="D11" s="38"/>
      <c r="E11" s="39"/>
      <c r="F11" s="44"/>
      <c r="G11" s="41" t="str">
        <f t="shared" si="0"/>
        <v/>
      </c>
    </row>
    <row r="12" spans="2:9" ht="12" customHeight="1" x14ac:dyDescent="0.3">
      <c r="B12" s="80" t="s">
        <v>328</v>
      </c>
      <c r="C12" s="37" t="s">
        <v>15</v>
      </c>
      <c r="D12" s="38"/>
      <c r="E12" s="39"/>
      <c r="F12" s="44"/>
      <c r="G12" s="163"/>
    </row>
    <row r="13" spans="2:9" ht="13" x14ac:dyDescent="0.3">
      <c r="B13" s="132"/>
      <c r="C13" s="49"/>
      <c r="D13" s="38"/>
      <c r="E13" s="44"/>
      <c r="F13" s="44"/>
      <c r="G13" s="163"/>
    </row>
    <row r="14" spans="2:9" ht="12" customHeight="1" x14ac:dyDescent="0.25">
      <c r="B14" s="154" t="s">
        <v>329</v>
      </c>
      <c r="C14" s="164" t="s">
        <v>14</v>
      </c>
      <c r="D14" s="38" t="s">
        <v>8</v>
      </c>
      <c r="E14" s="38">
        <v>1500</v>
      </c>
      <c r="F14" s="74"/>
      <c r="G14" s="75"/>
      <c r="I14" s="9"/>
    </row>
    <row r="15" spans="2:9" ht="12" customHeight="1" x14ac:dyDescent="0.3">
      <c r="B15" s="154"/>
      <c r="C15" s="37"/>
      <c r="D15" s="38"/>
      <c r="E15" s="44"/>
      <c r="F15" s="44"/>
      <c r="G15" s="163"/>
    </row>
    <row r="16" spans="2:9" ht="12" customHeight="1" x14ac:dyDescent="0.25">
      <c r="B16" s="154" t="s">
        <v>330</v>
      </c>
      <c r="C16" s="164" t="s">
        <v>16</v>
      </c>
      <c r="D16" s="38" t="s">
        <v>8</v>
      </c>
      <c r="E16" s="38">
        <v>2500</v>
      </c>
      <c r="F16" s="74"/>
      <c r="G16" s="75"/>
    </row>
    <row r="17" spans="2:7" ht="12" customHeight="1" x14ac:dyDescent="0.25">
      <c r="B17" s="132"/>
      <c r="C17" s="165"/>
      <c r="D17" s="38"/>
      <c r="E17" s="39"/>
      <c r="F17" s="44"/>
      <c r="G17" s="163"/>
    </row>
    <row r="18" spans="2:7" ht="12" customHeight="1" x14ac:dyDescent="0.25">
      <c r="B18" s="132" t="s">
        <v>331</v>
      </c>
      <c r="C18" s="164" t="s">
        <v>392</v>
      </c>
      <c r="D18" s="38" t="s">
        <v>8</v>
      </c>
      <c r="E18" s="38">
        <v>1500</v>
      </c>
      <c r="F18" s="74"/>
      <c r="G18" s="75"/>
    </row>
    <row r="19" spans="2:7" ht="12" customHeight="1" x14ac:dyDescent="0.25">
      <c r="B19" s="132"/>
      <c r="C19" s="166"/>
      <c r="D19" s="38"/>
      <c r="E19" s="44"/>
      <c r="F19" s="44"/>
      <c r="G19" s="163"/>
    </row>
    <row r="20" spans="2:7" ht="12" customHeight="1" x14ac:dyDescent="0.25">
      <c r="B20" s="132" t="s">
        <v>332</v>
      </c>
      <c r="C20" s="164" t="s">
        <v>393</v>
      </c>
      <c r="D20" s="38" t="s">
        <v>8</v>
      </c>
      <c r="E20" s="38">
        <v>2500</v>
      </c>
      <c r="F20" s="44"/>
      <c r="G20" s="75"/>
    </row>
    <row r="21" spans="2:7" ht="12" customHeight="1" x14ac:dyDescent="0.25">
      <c r="B21" s="132"/>
      <c r="C21" s="245"/>
      <c r="D21" s="38"/>
      <c r="E21" s="39"/>
      <c r="F21" s="44"/>
      <c r="G21" s="75"/>
    </row>
    <row r="22" spans="2:7" ht="12" customHeight="1" x14ac:dyDescent="0.25">
      <c r="B22" s="132" t="s">
        <v>419</v>
      </c>
      <c r="C22" s="245" t="s">
        <v>400</v>
      </c>
      <c r="D22" s="38" t="s">
        <v>399</v>
      </c>
      <c r="E22" s="38">
        <v>12</v>
      </c>
      <c r="F22" s="44"/>
      <c r="G22" s="163"/>
    </row>
    <row r="23" spans="2:7" ht="12" customHeight="1" x14ac:dyDescent="0.25">
      <c r="B23" s="132"/>
      <c r="C23" s="245"/>
      <c r="D23" s="38"/>
      <c r="E23" s="38"/>
      <c r="F23" s="44"/>
      <c r="G23" s="163"/>
    </row>
    <row r="24" spans="2:7" ht="12" customHeight="1" x14ac:dyDescent="0.3">
      <c r="B24" s="80"/>
      <c r="C24" s="236"/>
      <c r="D24" s="38"/>
      <c r="E24" s="39"/>
      <c r="F24" s="44"/>
      <c r="G24" s="163"/>
    </row>
    <row r="25" spans="2:7" ht="12" customHeight="1" x14ac:dyDescent="0.3">
      <c r="B25" s="80" t="s">
        <v>333</v>
      </c>
      <c r="C25" s="37" t="s">
        <v>397</v>
      </c>
      <c r="D25" s="38"/>
      <c r="E25" s="167"/>
      <c r="F25" s="44"/>
      <c r="G25" s="163"/>
    </row>
    <row r="26" spans="2:7" ht="12" customHeight="1" x14ac:dyDescent="0.25">
      <c r="C26" s="168"/>
      <c r="D26" s="38"/>
      <c r="E26" s="39"/>
      <c r="F26" s="74"/>
      <c r="G26" s="75"/>
    </row>
    <row r="27" spans="2:7" ht="12" customHeight="1" x14ac:dyDescent="0.25">
      <c r="B27" s="154" t="s">
        <v>334</v>
      </c>
      <c r="C27" s="164" t="s">
        <v>395</v>
      </c>
      <c r="D27" s="38" t="s">
        <v>7</v>
      </c>
      <c r="E27" s="38">
        <f>24*12</f>
        <v>288</v>
      </c>
      <c r="F27" s="44"/>
      <c r="G27" s="163"/>
    </row>
    <row r="28" spans="2:7" ht="12" customHeight="1" x14ac:dyDescent="0.3">
      <c r="B28" s="154"/>
      <c r="C28" s="37"/>
      <c r="D28" s="38"/>
      <c r="E28" s="44"/>
      <c r="F28" s="74"/>
      <c r="G28" s="75"/>
    </row>
    <row r="29" spans="2:7" ht="12" customHeight="1" x14ac:dyDescent="0.25">
      <c r="B29" s="154" t="s">
        <v>335</v>
      </c>
      <c r="C29" s="164" t="s">
        <v>396</v>
      </c>
      <c r="D29" s="38" t="s">
        <v>7</v>
      </c>
      <c r="E29" s="38">
        <f>56*12</f>
        <v>672</v>
      </c>
      <c r="F29" s="44"/>
      <c r="G29" s="163"/>
    </row>
    <row r="30" spans="2:7" ht="12" customHeight="1" x14ac:dyDescent="0.25">
      <c r="B30" s="132"/>
      <c r="C30" s="164"/>
      <c r="D30" s="38"/>
      <c r="E30" s="38"/>
      <c r="F30" s="74"/>
      <c r="G30" s="75"/>
    </row>
    <row r="31" spans="2:7" x14ac:dyDescent="0.25">
      <c r="B31" s="132"/>
      <c r="C31" s="166"/>
      <c r="D31" s="38"/>
      <c r="E31" s="39"/>
      <c r="F31" s="44"/>
      <c r="G31" s="163"/>
    </row>
    <row r="32" spans="2:7" ht="12" customHeight="1" x14ac:dyDescent="0.25">
      <c r="B32" s="132"/>
      <c r="C32" s="164"/>
      <c r="D32" s="38"/>
      <c r="E32" s="38"/>
      <c r="F32" s="44"/>
      <c r="G32" s="75"/>
    </row>
    <row r="33" spans="2:7" ht="12" customHeight="1" x14ac:dyDescent="0.3">
      <c r="B33" s="42"/>
      <c r="C33" s="37"/>
      <c r="D33" s="38"/>
      <c r="E33" s="39"/>
      <c r="F33" s="44"/>
      <c r="G33" s="163"/>
    </row>
    <row r="34" spans="2:7" ht="12" customHeight="1" x14ac:dyDescent="0.3">
      <c r="B34" s="80" t="s">
        <v>336</v>
      </c>
      <c r="C34" s="37" t="s">
        <v>123</v>
      </c>
      <c r="D34" s="38"/>
      <c r="E34" s="39"/>
      <c r="F34" s="44"/>
      <c r="G34" s="163"/>
    </row>
    <row r="35" spans="2:7" ht="12" customHeight="1" x14ac:dyDescent="0.25">
      <c r="B35" s="45"/>
      <c r="C35" s="165"/>
      <c r="D35" s="38"/>
      <c r="E35" s="39"/>
      <c r="F35" s="44"/>
      <c r="G35" s="163"/>
    </row>
    <row r="36" spans="2:7" ht="12" customHeight="1" x14ac:dyDescent="0.25">
      <c r="B36" s="154" t="s">
        <v>337</v>
      </c>
      <c r="C36" s="166" t="s">
        <v>17</v>
      </c>
      <c r="D36" s="81" t="s">
        <v>119</v>
      </c>
      <c r="E36" s="47" t="s">
        <v>120</v>
      </c>
      <c r="F36" s="47" t="s">
        <v>120</v>
      </c>
      <c r="G36" s="163"/>
    </row>
    <row r="37" spans="2:7" ht="12" customHeight="1" x14ac:dyDescent="0.25">
      <c r="B37" s="42"/>
      <c r="C37" s="166"/>
      <c r="D37" s="81"/>
      <c r="E37" s="39"/>
      <c r="F37" s="44"/>
      <c r="G37" s="163"/>
    </row>
    <row r="38" spans="2:7" ht="12" customHeight="1" x14ac:dyDescent="0.25">
      <c r="B38" s="154" t="s">
        <v>338</v>
      </c>
      <c r="C38" s="166" t="s">
        <v>121</v>
      </c>
      <c r="D38" s="81" t="s">
        <v>122</v>
      </c>
      <c r="E38" s="47"/>
      <c r="F38" s="44">
        <v>20000</v>
      </c>
      <c r="G38" s="163"/>
    </row>
    <row r="39" spans="2:7" ht="12" customHeight="1" x14ac:dyDescent="0.25">
      <c r="B39" s="45"/>
      <c r="C39" s="166"/>
      <c r="D39" s="81"/>
      <c r="E39" s="39"/>
      <c r="F39" s="44"/>
      <c r="G39" s="163"/>
    </row>
    <row r="40" spans="2:7" ht="12" customHeight="1" x14ac:dyDescent="0.25">
      <c r="B40" s="132" t="s">
        <v>339</v>
      </c>
      <c r="C40" s="166" t="s">
        <v>18</v>
      </c>
      <c r="D40" s="81" t="s">
        <v>119</v>
      </c>
      <c r="E40" s="47" t="s">
        <v>120</v>
      </c>
      <c r="F40" s="47" t="s">
        <v>120</v>
      </c>
      <c r="G40" s="163"/>
    </row>
    <row r="41" spans="2:7" ht="12" customHeight="1" x14ac:dyDescent="0.25">
      <c r="B41" s="45"/>
      <c r="C41" s="168"/>
      <c r="D41" s="38"/>
      <c r="E41" s="167"/>
      <c r="F41" s="44"/>
      <c r="G41" s="163"/>
    </row>
    <row r="42" spans="2:7" ht="12" customHeight="1" x14ac:dyDescent="0.25">
      <c r="B42" s="132" t="s">
        <v>340</v>
      </c>
      <c r="C42" s="166" t="s">
        <v>121</v>
      </c>
      <c r="D42" s="81" t="s">
        <v>122</v>
      </c>
      <c r="E42" s="47"/>
      <c r="F42" s="44">
        <v>50000</v>
      </c>
      <c r="G42" s="163"/>
    </row>
    <row r="43" spans="2:7" ht="12" customHeight="1" x14ac:dyDescent="0.25">
      <c r="B43" s="45"/>
      <c r="C43" s="166"/>
      <c r="D43" s="81"/>
      <c r="E43" s="39"/>
      <c r="F43" s="44"/>
      <c r="G43" s="163"/>
    </row>
    <row r="44" spans="2:7" ht="12" customHeight="1" x14ac:dyDescent="0.25">
      <c r="B44" s="132" t="s">
        <v>344</v>
      </c>
      <c r="C44" s="166" t="s">
        <v>19</v>
      </c>
      <c r="D44" s="81" t="s">
        <v>119</v>
      </c>
      <c r="E44" s="47" t="s">
        <v>120</v>
      </c>
      <c r="F44" s="47" t="s">
        <v>120</v>
      </c>
      <c r="G44" s="163"/>
    </row>
    <row r="45" spans="2:7" ht="12" customHeight="1" x14ac:dyDescent="0.25">
      <c r="B45" s="45"/>
      <c r="C45" s="168"/>
      <c r="D45" s="38"/>
      <c r="E45" s="39"/>
      <c r="F45" s="44"/>
      <c r="G45" s="163"/>
    </row>
    <row r="46" spans="2:7" ht="12" customHeight="1" x14ac:dyDescent="0.25">
      <c r="B46" s="132" t="s">
        <v>341</v>
      </c>
      <c r="C46" s="166" t="s">
        <v>121</v>
      </c>
      <c r="D46" s="81" t="s">
        <v>122</v>
      </c>
      <c r="E46" s="47"/>
      <c r="F46" s="44">
        <v>830000</v>
      </c>
      <c r="G46" s="163"/>
    </row>
    <row r="47" spans="2:7" ht="12" customHeight="1" x14ac:dyDescent="0.25">
      <c r="B47" s="45"/>
      <c r="C47" s="43"/>
      <c r="D47" s="46"/>
      <c r="E47" s="39"/>
      <c r="F47" s="44"/>
      <c r="G47" s="41"/>
    </row>
    <row r="48" spans="2:7" ht="13" x14ac:dyDescent="0.3">
      <c r="B48" s="80" t="s">
        <v>342</v>
      </c>
      <c r="C48" s="49" t="s">
        <v>124</v>
      </c>
      <c r="D48" s="46"/>
      <c r="E48" s="39"/>
      <c r="F48" s="44"/>
      <c r="G48" s="41"/>
    </row>
    <row r="49" spans="2:8" ht="12" customHeight="1" x14ac:dyDescent="0.25">
      <c r="B49" s="42"/>
      <c r="C49" s="43"/>
      <c r="D49" s="38"/>
      <c r="E49" s="47"/>
      <c r="F49" s="44"/>
      <c r="G49" s="41"/>
    </row>
    <row r="50" spans="2:8" x14ac:dyDescent="0.25">
      <c r="B50" s="154" t="s">
        <v>343</v>
      </c>
      <c r="C50" s="169" t="s">
        <v>438</v>
      </c>
      <c r="D50" s="46"/>
      <c r="E50" s="39"/>
      <c r="F50" s="44"/>
      <c r="G50" s="41"/>
    </row>
    <row r="51" spans="2:8" x14ac:dyDescent="0.25">
      <c r="B51" s="42"/>
      <c r="C51" s="169" t="s">
        <v>125</v>
      </c>
      <c r="D51" s="38" t="s">
        <v>7</v>
      </c>
      <c r="E51" s="214">
        <v>20</v>
      </c>
      <c r="F51" s="44">
        <v>0</v>
      </c>
      <c r="G51" s="41">
        <f>F51*E51</f>
        <v>0</v>
      </c>
    </row>
    <row r="52" spans="2:8" x14ac:dyDescent="0.25">
      <c r="B52" s="45"/>
      <c r="C52" s="56"/>
      <c r="D52" s="46"/>
      <c r="E52" s="39"/>
      <c r="F52" s="44"/>
      <c r="G52" s="41"/>
    </row>
    <row r="53" spans="2:8" ht="12" customHeight="1" thickBot="1" x14ac:dyDescent="0.3">
      <c r="B53" s="42"/>
      <c r="C53" s="43"/>
      <c r="D53" s="38"/>
      <c r="E53" s="39"/>
      <c r="F53" s="44"/>
      <c r="G53" s="41"/>
    </row>
    <row r="54" spans="2:8" x14ac:dyDescent="0.25">
      <c r="B54" s="57"/>
      <c r="C54" s="58"/>
      <c r="D54" s="59"/>
      <c r="E54" s="60"/>
      <c r="F54" s="61"/>
      <c r="G54" s="62"/>
    </row>
    <row r="55" spans="2:8" ht="13" x14ac:dyDescent="0.3">
      <c r="B55" s="63" t="s">
        <v>401</v>
      </c>
      <c r="C55" s="6"/>
      <c r="D55" s="3"/>
      <c r="E55" s="54"/>
      <c r="F55" s="64"/>
      <c r="G55" s="65"/>
    </row>
    <row r="56" spans="2:8" ht="13" thickBot="1" x14ac:dyDescent="0.3">
      <c r="B56" s="66"/>
      <c r="C56" s="67"/>
      <c r="D56" s="68"/>
      <c r="E56" s="69"/>
      <c r="F56" s="70"/>
      <c r="G56" s="71"/>
    </row>
    <row r="57" spans="2:8" x14ac:dyDescent="0.25">
      <c r="B57" s="3"/>
      <c r="C57" s="6"/>
      <c r="D57" s="6"/>
      <c r="F57" s="72"/>
      <c r="G57" s="72"/>
      <c r="H57" s="73"/>
    </row>
  </sheetData>
  <mergeCells count="1">
    <mergeCell ref="B3:G3"/>
  </mergeCells>
  <pageMargins left="0.7" right="0.7" top="0.75" bottom="0.75" header="0.3" footer="0.3"/>
  <pageSetup paperSize="8" scale="7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6A58EE-527F-4B84-A05B-48721120DF79}">
  <dimension ref="B1:G65"/>
  <sheetViews>
    <sheetView view="pageBreakPreview" zoomScaleNormal="100" zoomScaleSheetLayoutView="100" workbookViewId="0">
      <selection activeCell="C21" sqref="C21"/>
    </sheetView>
  </sheetViews>
  <sheetFormatPr defaultColWidth="9.08984375" defaultRowHeight="12.5" x14ac:dyDescent="0.25"/>
  <cols>
    <col min="1" max="1" width="9.08984375" style="2"/>
    <col min="2" max="2" width="10.6328125" style="2" customWidth="1"/>
    <col min="3" max="3" width="59.08984375" style="2" customWidth="1"/>
    <col min="4" max="4" width="8.54296875" style="2" customWidth="1"/>
    <col min="5" max="5" width="10.54296875" style="3" customWidth="1"/>
    <col min="6" max="6" width="13.1796875" style="4" customWidth="1"/>
    <col min="7" max="7" width="14.453125" style="4" customWidth="1"/>
    <col min="8" max="245" width="9.08984375" style="2"/>
    <col min="246" max="246" width="10.6328125" style="2" customWidth="1"/>
    <col min="247" max="247" width="6.6328125" style="2" customWidth="1"/>
    <col min="248" max="249" width="3.6328125" style="2" customWidth="1"/>
    <col min="250" max="250" width="32.6328125" style="2" customWidth="1"/>
    <col min="251" max="251" width="6.6328125" style="2" customWidth="1"/>
    <col min="252" max="252" width="9.6328125" style="2" customWidth="1"/>
    <col min="253" max="253" width="10.6328125" style="2" customWidth="1"/>
    <col min="254" max="254" width="15.6328125" style="2" customWidth="1"/>
    <col min="255" max="501" width="9.08984375" style="2"/>
    <col min="502" max="502" width="10.6328125" style="2" customWidth="1"/>
    <col min="503" max="503" width="6.6328125" style="2" customWidth="1"/>
    <col min="504" max="505" width="3.6328125" style="2" customWidth="1"/>
    <col min="506" max="506" width="32.6328125" style="2" customWidth="1"/>
    <col min="507" max="507" width="6.6328125" style="2" customWidth="1"/>
    <col min="508" max="508" width="9.6328125" style="2" customWidth="1"/>
    <col min="509" max="509" width="10.6328125" style="2" customWidth="1"/>
    <col min="510" max="510" width="15.6328125" style="2" customWidth="1"/>
    <col min="511" max="757" width="9.08984375" style="2"/>
    <col min="758" max="758" width="10.6328125" style="2" customWidth="1"/>
    <col min="759" max="759" width="6.6328125" style="2" customWidth="1"/>
    <col min="760" max="761" width="3.6328125" style="2" customWidth="1"/>
    <col min="762" max="762" width="32.6328125" style="2" customWidth="1"/>
    <col min="763" max="763" width="6.6328125" style="2" customWidth="1"/>
    <col min="764" max="764" width="9.6328125" style="2" customWidth="1"/>
    <col min="765" max="765" width="10.6328125" style="2" customWidth="1"/>
    <col min="766" max="766" width="15.6328125" style="2" customWidth="1"/>
    <col min="767" max="1013" width="9.08984375" style="2"/>
    <col min="1014" max="1014" width="10.6328125" style="2" customWidth="1"/>
    <col min="1015" max="1015" width="6.6328125" style="2" customWidth="1"/>
    <col min="1016" max="1017" width="3.6328125" style="2" customWidth="1"/>
    <col min="1018" max="1018" width="32.6328125" style="2" customWidth="1"/>
    <col min="1019" max="1019" width="6.6328125" style="2" customWidth="1"/>
    <col min="1020" max="1020" width="9.6328125" style="2" customWidth="1"/>
    <col min="1021" max="1021" width="10.6328125" style="2" customWidth="1"/>
    <col min="1022" max="1022" width="15.6328125" style="2" customWidth="1"/>
    <col min="1023" max="1269" width="9.08984375" style="2"/>
    <col min="1270" max="1270" width="10.6328125" style="2" customWidth="1"/>
    <col min="1271" max="1271" width="6.6328125" style="2" customWidth="1"/>
    <col min="1272" max="1273" width="3.6328125" style="2" customWidth="1"/>
    <col min="1274" max="1274" width="32.6328125" style="2" customWidth="1"/>
    <col min="1275" max="1275" width="6.6328125" style="2" customWidth="1"/>
    <col min="1276" max="1276" width="9.6328125" style="2" customWidth="1"/>
    <col min="1277" max="1277" width="10.6328125" style="2" customWidth="1"/>
    <col min="1278" max="1278" width="15.6328125" style="2" customWidth="1"/>
    <col min="1279" max="1525" width="9.08984375" style="2"/>
    <col min="1526" max="1526" width="10.6328125" style="2" customWidth="1"/>
    <col min="1527" max="1527" width="6.6328125" style="2" customWidth="1"/>
    <col min="1528" max="1529" width="3.6328125" style="2" customWidth="1"/>
    <col min="1530" max="1530" width="32.6328125" style="2" customWidth="1"/>
    <col min="1531" max="1531" width="6.6328125" style="2" customWidth="1"/>
    <col min="1532" max="1532" width="9.6328125" style="2" customWidth="1"/>
    <col min="1533" max="1533" width="10.6328125" style="2" customWidth="1"/>
    <col min="1534" max="1534" width="15.6328125" style="2" customWidth="1"/>
    <col min="1535" max="1781" width="9.08984375" style="2"/>
    <col min="1782" max="1782" width="10.6328125" style="2" customWidth="1"/>
    <col min="1783" max="1783" width="6.6328125" style="2" customWidth="1"/>
    <col min="1784" max="1785" width="3.6328125" style="2" customWidth="1"/>
    <col min="1786" max="1786" width="32.6328125" style="2" customWidth="1"/>
    <col min="1787" max="1787" width="6.6328125" style="2" customWidth="1"/>
    <col min="1788" max="1788" width="9.6328125" style="2" customWidth="1"/>
    <col min="1789" max="1789" width="10.6328125" style="2" customWidth="1"/>
    <col min="1790" max="1790" width="15.6328125" style="2" customWidth="1"/>
    <col min="1791" max="2037" width="9.08984375" style="2"/>
    <col min="2038" max="2038" width="10.6328125" style="2" customWidth="1"/>
    <col min="2039" max="2039" width="6.6328125" style="2" customWidth="1"/>
    <col min="2040" max="2041" width="3.6328125" style="2" customWidth="1"/>
    <col min="2042" max="2042" width="32.6328125" style="2" customWidth="1"/>
    <col min="2043" max="2043" width="6.6328125" style="2" customWidth="1"/>
    <col min="2044" max="2044" width="9.6328125" style="2" customWidth="1"/>
    <col min="2045" max="2045" width="10.6328125" style="2" customWidth="1"/>
    <col min="2046" max="2046" width="15.6328125" style="2" customWidth="1"/>
    <col min="2047" max="2293" width="9.08984375" style="2"/>
    <col min="2294" max="2294" width="10.6328125" style="2" customWidth="1"/>
    <col min="2295" max="2295" width="6.6328125" style="2" customWidth="1"/>
    <col min="2296" max="2297" width="3.6328125" style="2" customWidth="1"/>
    <col min="2298" max="2298" width="32.6328125" style="2" customWidth="1"/>
    <col min="2299" max="2299" width="6.6328125" style="2" customWidth="1"/>
    <col min="2300" max="2300" width="9.6328125" style="2" customWidth="1"/>
    <col min="2301" max="2301" width="10.6328125" style="2" customWidth="1"/>
    <col min="2302" max="2302" width="15.6328125" style="2" customWidth="1"/>
    <col min="2303" max="2549" width="9.08984375" style="2"/>
    <col min="2550" max="2550" width="10.6328125" style="2" customWidth="1"/>
    <col min="2551" max="2551" width="6.6328125" style="2" customWidth="1"/>
    <col min="2552" max="2553" width="3.6328125" style="2" customWidth="1"/>
    <col min="2554" max="2554" width="32.6328125" style="2" customWidth="1"/>
    <col min="2555" max="2555" width="6.6328125" style="2" customWidth="1"/>
    <col min="2556" max="2556" width="9.6328125" style="2" customWidth="1"/>
    <col min="2557" max="2557" width="10.6328125" style="2" customWidth="1"/>
    <col min="2558" max="2558" width="15.6328125" style="2" customWidth="1"/>
    <col min="2559" max="2805" width="9.08984375" style="2"/>
    <col min="2806" max="2806" width="10.6328125" style="2" customWidth="1"/>
    <col min="2807" max="2807" width="6.6328125" style="2" customWidth="1"/>
    <col min="2808" max="2809" width="3.6328125" style="2" customWidth="1"/>
    <col min="2810" max="2810" width="32.6328125" style="2" customWidth="1"/>
    <col min="2811" max="2811" width="6.6328125" style="2" customWidth="1"/>
    <col min="2812" max="2812" width="9.6328125" style="2" customWidth="1"/>
    <col min="2813" max="2813" width="10.6328125" style="2" customWidth="1"/>
    <col min="2814" max="2814" width="15.6328125" style="2" customWidth="1"/>
    <col min="2815" max="3061" width="9.08984375" style="2"/>
    <col min="3062" max="3062" width="10.6328125" style="2" customWidth="1"/>
    <col min="3063" max="3063" width="6.6328125" style="2" customWidth="1"/>
    <col min="3064" max="3065" width="3.6328125" style="2" customWidth="1"/>
    <col min="3066" max="3066" width="32.6328125" style="2" customWidth="1"/>
    <col min="3067" max="3067" width="6.6328125" style="2" customWidth="1"/>
    <col min="3068" max="3068" width="9.6328125" style="2" customWidth="1"/>
    <col min="3069" max="3069" width="10.6328125" style="2" customWidth="1"/>
    <col min="3070" max="3070" width="15.6328125" style="2" customWidth="1"/>
    <col min="3071" max="3317" width="9.08984375" style="2"/>
    <col min="3318" max="3318" width="10.6328125" style="2" customWidth="1"/>
    <col min="3319" max="3319" width="6.6328125" style="2" customWidth="1"/>
    <col min="3320" max="3321" width="3.6328125" style="2" customWidth="1"/>
    <col min="3322" max="3322" width="32.6328125" style="2" customWidth="1"/>
    <col min="3323" max="3323" width="6.6328125" style="2" customWidth="1"/>
    <col min="3324" max="3324" width="9.6328125" style="2" customWidth="1"/>
    <col min="3325" max="3325" width="10.6328125" style="2" customWidth="1"/>
    <col min="3326" max="3326" width="15.6328125" style="2" customWidth="1"/>
    <col min="3327" max="3573" width="9.08984375" style="2"/>
    <col min="3574" max="3574" width="10.6328125" style="2" customWidth="1"/>
    <col min="3575" max="3575" width="6.6328125" style="2" customWidth="1"/>
    <col min="3576" max="3577" width="3.6328125" style="2" customWidth="1"/>
    <col min="3578" max="3578" width="32.6328125" style="2" customWidth="1"/>
    <col min="3579" max="3579" width="6.6328125" style="2" customWidth="1"/>
    <col min="3580" max="3580" width="9.6328125" style="2" customWidth="1"/>
    <col min="3581" max="3581" width="10.6328125" style="2" customWidth="1"/>
    <col min="3582" max="3582" width="15.6328125" style="2" customWidth="1"/>
    <col min="3583" max="3829" width="9.08984375" style="2"/>
    <col min="3830" max="3830" width="10.6328125" style="2" customWidth="1"/>
    <col min="3831" max="3831" width="6.6328125" style="2" customWidth="1"/>
    <col min="3832" max="3833" width="3.6328125" style="2" customWidth="1"/>
    <col min="3834" max="3834" width="32.6328125" style="2" customWidth="1"/>
    <col min="3835" max="3835" width="6.6328125" style="2" customWidth="1"/>
    <col min="3836" max="3836" width="9.6328125" style="2" customWidth="1"/>
    <col min="3837" max="3837" width="10.6328125" style="2" customWidth="1"/>
    <col min="3838" max="3838" width="15.6328125" style="2" customWidth="1"/>
    <col min="3839" max="4085" width="9.08984375" style="2"/>
    <col min="4086" max="4086" width="10.6328125" style="2" customWidth="1"/>
    <col min="4087" max="4087" width="6.6328125" style="2" customWidth="1"/>
    <col min="4088" max="4089" width="3.6328125" style="2" customWidth="1"/>
    <col min="4090" max="4090" width="32.6328125" style="2" customWidth="1"/>
    <col min="4091" max="4091" width="6.6328125" style="2" customWidth="1"/>
    <col min="4092" max="4092" width="9.6328125" style="2" customWidth="1"/>
    <col min="4093" max="4093" width="10.6328125" style="2" customWidth="1"/>
    <col min="4094" max="4094" width="15.6328125" style="2" customWidth="1"/>
    <col min="4095" max="4341" width="9.08984375" style="2"/>
    <col min="4342" max="4342" width="10.6328125" style="2" customWidth="1"/>
    <col min="4343" max="4343" width="6.6328125" style="2" customWidth="1"/>
    <col min="4344" max="4345" width="3.6328125" style="2" customWidth="1"/>
    <col min="4346" max="4346" width="32.6328125" style="2" customWidth="1"/>
    <col min="4347" max="4347" width="6.6328125" style="2" customWidth="1"/>
    <col min="4348" max="4348" width="9.6328125" style="2" customWidth="1"/>
    <col min="4349" max="4349" width="10.6328125" style="2" customWidth="1"/>
    <col min="4350" max="4350" width="15.6328125" style="2" customWidth="1"/>
    <col min="4351" max="4597" width="9.08984375" style="2"/>
    <col min="4598" max="4598" width="10.6328125" style="2" customWidth="1"/>
    <col min="4599" max="4599" width="6.6328125" style="2" customWidth="1"/>
    <col min="4600" max="4601" width="3.6328125" style="2" customWidth="1"/>
    <col min="4602" max="4602" width="32.6328125" style="2" customWidth="1"/>
    <col min="4603" max="4603" width="6.6328125" style="2" customWidth="1"/>
    <col min="4604" max="4604" width="9.6328125" style="2" customWidth="1"/>
    <col min="4605" max="4605" width="10.6328125" style="2" customWidth="1"/>
    <col min="4606" max="4606" width="15.6328125" style="2" customWidth="1"/>
    <col min="4607" max="4853" width="9.08984375" style="2"/>
    <col min="4854" max="4854" width="10.6328125" style="2" customWidth="1"/>
    <col min="4855" max="4855" width="6.6328125" style="2" customWidth="1"/>
    <col min="4856" max="4857" width="3.6328125" style="2" customWidth="1"/>
    <col min="4858" max="4858" width="32.6328125" style="2" customWidth="1"/>
    <col min="4859" max="4859" width="6.6328125" style="2" customWidth="1"/>
    <col min="4860" max="4860" width="9.6328125" style="2" customWidth="1"/>
    <col min="4861" max="4861" width="10.6328125" style="2" customWidth="1"/>
    <col min="4862" max="4862" width="15.6328125" style="2" customWidth="1"/>
    <col min="4863" max="5109" width="9.08984375" style="2"/>
    <col min="5110" max="5110" width="10.6328125" style="2" customWidth="1"/>
    <col min="5111" max="5111" width="6.6328125" style="2" customWidth="1"/>
    <col min="5112" max="5113" width="3.6328125" style="2" customWidth="1"/>
    <col min="5114" max="5114" width="32.6328125" style="2" customWidth="1"/>
    <col min="5115" max="5115" width="6.6328125" style="2" customWidth="1"/>
    <col min="5116" max="5116" width="9.6328125" style="2" customWidth="1"/>
    <col min="5117" max="5117" width="10.6328125" style="2" customWidth="1"/>
    <col min="5118" max="5118" width="15.6328125" style="2" customWidth="1"/>
    <col min="5119" max="5365" width="9.08984375" style="2"/>
    <col min="5366" max="5366" width="10.6328125" style="2" customWidth="1"/>
    <col min="5367" max="5367" width="6.6328125" style="2" customWidth="1"/>
    <col min="5368" max="5369" width="3.6328125" style="2" customWidth="1"/>
    <col min="5370" max="5370" width="32.6328125" style="2" customWidth="1"/>
    <col min="5371" max="5371" width="6.6328125" style="2" customWidth="1"/>
    <col min="5372" max="5372" width="9.6328125" style="2" customWidth="1"/>
    <col min="5373" max="5373" width="10.6328125" style="2" customWidth="1"/>
    <col min="5374" max="5374" width="15.6328125" style="2" customWidth="1"/>
    <col min="5375" max="5621" width="9.08984375" style="2"/>
    <col min="5622" max="5622" width="10.6328125" style="2" customWidth="1"/>
    <col min="5623" max="5623" width="6.6328125" style="2" customWidth="1"/>
    <col min="5624" max="5625" width="3.6328125" style="2" customWidth="1"/>
    <col min="5626" max="5626" width="32.6328125" style="2" customWidth="1"/>
    <col min="5627" max="5627" width="6.6328125" style="2" customWidth="1"/>
    <col min="5628" max="5628" width="9.6328125" style="2" customWidth="1"/>
    <col min="5629" max="5629" width="10.6328125" style="2" customWidth="1"/>
    <col min="5630" max="5630" width="15.6328125" style="2" customWidth="1"/>
    <col min="5631" max="5877" width="9.08984375" style="2"/>
    <col min="5878" max="5878" width="10.6328125" style="2" customWidth="1"/>
    <col min="5879" max="5879" width="6.6328125" style="2" customWidth="1"/>
    <col min="5880" max="5881" width="3.6328125" style="2" customWidth="1"/>
    <col min="5882" max="5882" width="32.6328125" style="2" customWidth="1"/>
    <col min="5883" max="5883" width="6.6328125" style="2" customWidth="1"/>
    <col min="5884" max="5884" width="9.6328125" style="2" customWidth="1"/>
    <col min="5885" max="5885" width="10.6328125" style="2" customWidth="1"/>
    <col min="5886" max="5886" width="15.6328125" style="2" customWidth="1"/>
    <col min="5887" max="6133" width="9.08984375" style="2"/>
    <col min="6134" max="6134" width="10.6328125" style="2" customWidth="1"/>
    <col min="6135" max="6135" width="6.6328125" style="2" customWidth="1"/>
    <col min="6136" max="6137" width="3.6328125" style="2" customWidth="1"/>
    <col min="6138" max="6138" width="32.6328125" style="2" customWidth="1"/>
    <col min="6139" max="6139" width="6.6328125" style="2" customWidth="1"/>
    <col min="6140" max="6140" width="9.6328125" style="2" customWidth="1"/>
    <col min="6141" max="6141" width="10.6328125" style="2" customWidth="1"/>
    <col min="6142" max="6142" width="15.6328125" style="2" customWidth="1"/>
    <col min="6143" max="6389" width="9.08984375" style="2"/>
    <col min="6390" max="6390" width="10.6328125" style="2" customWidth="1"/>
    <col min="6391" max="6391" width="6.6328125" style="2" customWidth="1"/>
    <col min="6392" max="6393" width="3.6328125" style="2" customWidth="1"/>
    <col min="6394" max="6394" width="32.6328125" style="2" customWidth="1"/>
    <col min="6395" max="6395" width="6.6328125" style="2" customWidth="1"/>
    <col min="6396" max="6396" width="9.6328125" style="2" customWidth="1"/>
    <col min="6397" max="6397" width="10.6328125" style="2" customWidth="1"/>
    <col min="6398" max="6398" width="15.6328125" style="2" customWidth="1"/>
    <col min="6399" max="6645" width="9.08984375" style="2"/>
    <col min="6646" max="6646" width="10.6328125" style="2" customWidth="1"/>
    <col min="6647" max="6647" width="6.6328125" style="2" customWidth="1"/>
    <col min="6648" max="6649" width="3.6328125" style="2" customWidth="1"/>
    <col min="6650" max="6650" width="32.6328125" style="2" customWidth="1"/>
    <col min="6651" max="6651" width="6.6328125" style="2" customWidth="1"/>
    <col min="6652" max="6652" width="9.6328125" style="2" customWidth="1"/>
    <col min="6653" max="6653" width="10.6328125" style="2" customWidth="1"/>
    <col min="6654" max="6654" width="15.6328125" style="2" customWidth="1"/>
    <col min="6655" max="6901" width="9.08984375" style="2"/>
    <col min="6902" max="6902" width="10.6328125" style="2" customWidth="1"/>
    <col min="6903" max="6903" width="6.6328125" style="2" customWidth="1"/>
    <col min="6904" max="6905" width="3.6328125" style="2" customWidth="1"/>
    <col min="6906" max="6906" width="32.6328125" style="2" customWidth="1"/>
    <col min="6907" max="6907" width="6.6328125" style="2" customWidth="1"/>
    <col min="6908" max="6908" width="9.6328125" style="2" customWidth="1"/>
    <col min="6909" max="6909" width="10.6328125" style="2" customWidth="1"/>
    <col min="6910" max="6910" width="15.6328125" style="2" customWidth="1"/>
    <col min="6911" max="7157" width="9.08984375" style="2"/>
    <col min="7158" max="7158" width="10.6328125" style="2" customWidth="1"/>
    <col min="7159" max="7159" width="6.6328125" style="2" customWidth="1"/>
    <col min="7160" max="7161" width="3.6328125" style="2" customWidth="1"/>
    <col min="7162" max="7162" width="32.6328125" style="2" customWidth="1"/>
    <col min="7163" max="7163" width="6.6328125" style="2" customWidth="1"/>
    <col min="7164" max="7164" width="9.6328125" style="2" customWidth="1"/>
    <col min="7165" max="7165" width="10.6328125" style="2" customWidth="1"/>
    <col min="7166" max="7166" width="15.6328125" style="2" customWidth="1"/>
    <col min="7167" max="7413" width="9.08984375" style="2"/>
    <col min="7414" max="7414" width="10.6328125" style="2" customWidth="1"/>
    <col min="7415" max="7415" width="6.6328125" style="2" customWidth="1"/>
    <col min="7416" max="7417" width="3.6328125" style="2" customWidth="1"/>
    <col min="7418" max="7418" width="32.6328125" style="2" customWidth="1"/>
    <col min="7419" max="7419" width="6.6328125" style="2" customWidth="1"/>
    <col min="7420" max="7420" width="9.6328125" style="2" customWidth="1"/>
    <col min="7421" max="7421" width="10.6328125" style="2" customWidth="1"/>
    <col min="7422" max="7422" width="15.6328125" style="2" customWidth="1"/>
    <col min="7423" max="7669" width="9.08984375" style="2"/>
    <col min="7670" max="7670" width="10.6328125" style="2" customWidth="1"/>
    <col min="7671" max="7671" width="6.6328125" style="2" customWidth="1"/>
    <col min="7672" max="7673" width="3.6328125" style="2" customWidth="1"/>
    <col min="7674" max="7674" width="32.6328125" style="2" customWidth="1"/>
    <col min="7675" max="7675" width="6.6328125" style="2" customWidth="1"/>
    <col min="7676" max="7676" width="9.6328125" style="2" customWidth="1"/>
    <col min="7677" max="7677" width="10.6328125" style="2" customWidth="1"/>
    <col min="7678" max="7678" width="15.6328125" style="2" customWidth="1"/>
    <col min="7679" max="7925" width="9.08984375" style="2"/>
    <col min="7926" max="7926" width="10.6328125" style="2" customWidth="1"/>
    <col min="7927" max="7927" width="6.6328125" style="2" customWidth="1"/>
    <col min="7928" max="7929" width="3.6328125" style="2" customWidth="1"/>
    <col min="7930" max="7930" width="32.6328125" style="2" customWidth="1"/>
    <col min="7931" max="7931" width="6.6328125" style="2" customWidth="1"/>
    <col min="7932" max="7932" width="9.6328125" style="2" customWidth="1"/>
    <col min="7933" max="7933" width="10.6328125" style="2" customWidth="1"/>
    <col min="7934" max="7934" width="15.6328125" style="2" customWidth="1"/>
    <col min="7935" max="8181" width="9.08984375" style="2"/>
    <col min="8182" max="8182" width="10.6328125" style="2" customWidth="1"/>
    <col min="8183" max="8183" width="6.6328125" style="2" customWidth="1"/>
    <col min="8184" max="8185" width="3.6328125" style="2" customWidth="1"/>
    <col min="8186" max="8186" width="32.6328125" style="2" customWidth="1"/>
    <col min="8187" max="8187" width="6.6328125" style="2" customWidth="1"/>
    <col min="8188" max="8188" width="9.6328125" style="2" customWidth="1"/>
    <col min="8189" max="8189" width="10.6328125" style="2" customWidth="1"/>
    <col min="8190" max="8190" width="15.6328125" style="2" customWidth="1"/>
    <col min="8191" max="8437" width="9.08984375" style="2"/>
    <col min="8438" max="8438" width="10.6328125" style="2" customWidth="1"/>
    <col min="8439" max="8439" width="6.6328125" style="2" customWidth="1"/>
    <col min="8440" max="8441" width="3.6328125" style="2" customWidth="1"/>
    <col min="8442" max="8442" width="32.6328125" style="2" customWidth="1"/>
    <col min="8443" max="8443" width="6.6328125" style="2" customWidth="1"/>
    <col min="8444" max="8444" width="9.6328125" style="2" customWidth="1"/>
    <col min="8445" max="8445" width="10.6328125" style="2" customWidth="1"/>
    <col min="8446" max="8446" width="15.6328125" style="2" customWidth="1"/>
    <col min="8447" max="8693" width="9.08984375" style="2"/>
    <col min="8694" max="8694" width="10.6328125" style="2" customWidth="1"/>
    <col min="8695" max="8695" width="6.6328125" style="2" customWidth="1"/>
    <col min="8696" max="8697" width="3.6328125" style="2" customWidth="1"/>
    <col min="8698" max="8698" width="32.6328125" style="2" customWidth="1"/>
    <col min="8699" max="8699" width="6.6328125" style="2" customWidth="1"/>
    <col min="8700" max="8700" width="9.6328125" style="2" customWidth="1"/>
    <col min="8701" max="8701" width="10.6328125" style="2" customWidth="1"/>
    <col min="8702" max="8702" width="15.6328125" style="2" customWidth="1"/>
    <col min="8703" max="8949" width="9.08984375" style="2"/>
    <col min="8950" max="8950" width="10.6328125" style="2" customWidth="1"/>
    <col min="8951" max="8951" width="6.6328125" style="2" customWidth="1"/>
    <col min="8952" max="8953" width="3.6328125" style="2" customWidth="1"/>
    <col min="8954" max="8954" width="32.6328125" style="2" customWidth="1"/>
    <col min="8955" max="8955" width="6.6328125" style="2" customWidth="1"/>
    <col min="8956" max="8956" width="9.6328125" style="2" customWidth="1"/>
    <col min="8957" max="8957" width="10.6328125" style="2" customWidth="1"/>
    <col min="8958" max="8958" width="15.6328125" style="2" customWidth="1"/>
    <col min="8959" max="9205" width="9.08984375" style="2"/>
    <col min="9206" max="9206" width="10.6328125" style="2" customWidth="1"/>
    <col min="9207" max="9207" width="6.6328125" style="2" customWidth="1"/>
    <col min="9208" max="9209" width="3.6328125" style="2" customWidth="1"/>
    <col min="9210" max="9210" width="32.6328125" style="2" customWidth="1"/>
    <col min="9211" max="9211" width="6.6328125" style="2" customWidth="1"/>
    <col min="9212" max="9212" width="9.6328125" style="2" customWidth="1"/>
    <col min="9213" max="9213" width="10.6328125" style="2" customWidth="1"/>
    <col min="9214" max="9214" width="15.6328125" style="2" customWidth="1"/>
    <col min="9215" max="9461" width="9.08984375" style="2"/>
    <col min="9462" max="9462" width="10.6328125" style="2" customWidth="1"/>
    <col min="9463" max="9463" width="6.6328125" style="2" customWidth="1"/>
    <col min="9464" max="9465" width="3.6328125" style="2" customWidth="1"/>
    <col min="9466" max="9466" width="32.6328125" style="2" customWidth="1"/>
    <col min="9467" max="9467" width="6.6328125" style="2" customWidth="1"/>
    <col min="9468" max="9468" width="9.6328125" style="2" customWidth="1"/>
    <col min="9469" max="9469" width="10.6328125" style="2" customWidth="1"/>
    <col min="9470" max="9470" width="15.6328125" style="2" customWidth="1"/>
    <col min="9471" max="9717" width="9.08984375" style="2"/>
    <col min="9718" max="9718" width="10.6328125" style="2" customWidth="1"/>
    <col min="9719" max="9719" width="6.6328125" style="2" customWidth="1"/>
    <col min="9720" max="9721" width="3.6328125" style="2" customWidth="1"/>
    <col min="9722" max="9722" width="32.6328125" style="2" customWidth="1"/>
    <col min="9723" max="9723" width="6.6328125" style="2" customWidth="1"/>
    <col min="9724" max="9724" width="9.6328125" style="2" customWidth="1"/>
    <col min="9725" max="9725" width="10.6328125" style="2" customWidth="1"/>
    <col min="9726" max="9726" width="15.6328125" style="2" customWidth="1"/>
    <col min="9727" max="9973" width="9.08984375" style="2"/>
    <col min="9974" max="9974" width="10.6328125" style="2" customWidth="1"/>
    <col min="9975" max="9975" width="6.6328125" style="2" customWidth="1"/>
    <col min="9976" max="9977" width="3.6328125" style="2" customWidth="1"/>
    <col min="9978" max="9978" width="32.6328125" style="2" customWidth="1"/>
    <col min="9979" max="9979" width="6.6328125" style="2" customWidth="1"/>
    <col min="9980" max="9980" width="9.6328125" style="2" customWidth="1"/>
    <col min="9981" max="9981" width="10.6328125" style="2" customWidth="1"/>
    <col min="9982" max="9982" width="15.6328125" style="2" customWidth="1"/>
    <col min="9983" max="10229" width="9.08984375" style="2"/>
    <col min="10230" max="10230" width="10.6328125" style="2" customWidth="1"/>
    <col min="10231" max="10231" width="6.6328125" style="2" customWidth="1"/>
    <col min="10232" max="10233" width="3.6328125" style="2" customWidth="1"/>
    <col min="10234" max="10234" width="32.6328125" style="2" customWidth="1"/>
    <col min="10235" max="10235" width="6.6328125" style="2" customWidth="1"/>
    <col min="10236" max="10236" width="9.6328125" style="2" customWidth="1"/>
    <col min="10237" max="10237" width="10.6328125" style="2" customWidth="1"/>
    <col min="10238" max="10238" width="15.6328125" style="2" customWidth="1"/>
    <col min="10239" max="10485" width="9.08984375" style="2"/>
    <col min="10486" max="10486" width="10.6328125" style="2" customWidth="1"/>
    <col min="10487" max="10487" width="6.6328125" style="2" customWidth="1"/>
    <col min="10488" max="10489" width="3.6328125" style="2" customWidth="1"/>
    <col min="10490" max="10490" width="32.6328125" style="2" customWidth="1"/>
    <col min="10491" max="10491" width="6.6328125" style="2" customWidth="1"/>
    <col min="10492" max="10492" width="9.6328125" style="2" customWidth="1"/>
    <col min="10493" max="10493" width="10.6328125" style="2" customWidth="1"/>
    <col min="10494" max="10494" width="15.6328125" style="2" customWidth="1"/>
    <col min="10495" max="10741" width="9.08984375" style="2"/>
    <col min="10742" max="10742" width="10.6328125" style="2" customWidth="1"/>
    <col min="10743" max="10743" width="6.6328125" style="2" customWidth="1"/>
    <col min="10744" max="10745" width="3.6328125" style="2" customWidth="1"/>
    <col min="10746" max="10746" width="32.6328125" style="2" customWidth="1"/>
    <col min="10747" max="10747" width="6.6328125" style="2" customWidth="1"/>
    <col min="10748" max="10748" width="9.6328125" style="2" customWidth="1"/>
    <col min="10749" max="10749" width="10.6328125" style="2" customWidth="1"/>
    <col min="10750" max="10750" width="15.6328125" style="2" customWidth="1"/>
    <col min="10751" max="10997" width="9.08984375" style="2"/>
    <col min="10998" max="10998" width="10.6328125" style="2" customWidth="1"/>
    <col min="10999" max="10999" width="6.6328125" style="2" customWidth="1"/>
    <col min="11000" max="11001" width="3.6328125" style="2" customWidth="1"/>
    <col min="11002" max="11002" width="32.6328125" style="2" customWidth="1"/>
    <col min="11003" max="11003" width="6.6328125" style="2" customWidth="1"/>
    <col min="11004" max="11004" width="9.6328125" style="2" customWidth="1"/>
    <col min="11005" max="11005" width="10.6328125" style="2" customWidth="1"/>
    <col min="11006" max="11006" width="15.6328125" style="2" customWidth="1"/>
    <col min="11007" max="11253" width="9.08984375" style="2"/>
    <col min="11254" max="11254" width="10.6328125" style="2" customWidth="1"/>
    <col min="11255" max="11255" width="6.6328125" style="2" customWidth="1"/>
    <col min="11256" max="11257" width="3.6328125" style="2" customWidth="1"/>
    <col min="11258" max="11258" width="32.6328125" style="2" customWidth="1"/>
    <col min="11259" max="11259" width="6.6328125" style="2" customWidth="1"/>
    <col min="11260" max="11260" width="9.6328125" style="2" customWidth="1"/>
    <col min="11261" max="11261" width="10.6328125" style="2" customWidth="1"/>
    <col min="11262" max="11262" width="15.6328125" style="2" customWidth="1"/>
    <col min="11263" max="11509" width="9.08984375" style="2"/>
    <col min="11510" max="11510" width="10.6328125" style="2" customWidth="1"/>
    <col min="11511" max="11511" width="6.6328125" style="2" customWidth="1"/>
    <col min="11512" max="11513" width="3.6328125" style="2" customWidth="1"/>
    <col min="11514" max="11514" width="32.6328125" style="2" customWidth="1"/>
    <col min="11515" max="11515" width="6.6328125" style="2" customWidth="1"/>
    <col min="11516" max="11516" width="9.6328125" style="2" customWidth="1"/>
    <col min="11517" max="11517" width="10.6328125" style="2" customWidth="1"/>
    <col min="11518" max="11518" width="15.6328125" style="2" customWidth="1"/>
    <col min="11519" max="11765" width="9.08984375" style="2"/>
    <col min="11766" max="11766" width="10.6328125" style="2" customWidth="1"/>
    <col min="11767" max="11767" width="6.6328125" style="2" customWidth="1"/>
    <col min="11768" max="11769" width="3.6328125" style="2" customWidth="1"/>
    <col min="11770" max="11770" width="32.6328125" style="2" customWidth="1"/>
    <col min="11771" max="11771" width="6.6328125" style="2" customWidth="1"/>
    <col min="11772" max="11772" width="9.6328125" style="2" customWidth="1"/>
    <col min="11773" max="11773" width="10.6328125" style="2" customWidth="1"/>
    <col min="11774" max="11774" width="15.6328125" style="2" customWidth="1"/>
    <col min="11775" max="12021" width="9.08984375" style="2"/>
    <col min="12022" max="12022" width="10.6328125" style="2" customWidth="1"/>
    <col min="12023" max="12023" width="6.6328125" style="2" customWidth="1"/>
    <col min="12024" max="12025" width="3.6328125" style="2" customWidth="1"/>
    <col min="12026" max="12026" width="32.6328125" style="2" customWidth="1"/>
    <col min="12027" max="12027" width="6.6328125" style="2" customWidth="1"/>
    <col min="12028" max="12028" width="9.6328125" style="2" customWidth="1"/>
    <col min="12029" max="12029" width="10.6328125" style="2" customWidth="1"/>
    <col min="12030" max="12030" width="15.6328125" style="2" customWidth="1"/>
    <col min="12031" max="12277" width="9.08984375" style="2"/>
    <col min="12278" max="12278" width="10.6328125" style="2" customWidth="1"/>
    <col min="12279" max="12279" width="6.6328125" style="2" customWidth="1"/>
    <col min="12280" max="12281" width="3.6328125" style="2" customWidth="1"/>
    <col min="12282" max="12282" width="32.6328125" style="2" customWidth="1"/>
    <col min="12283" max="12283" width="6.6328125" style="2" customWidth="1"/>
    <col min="12284" max="12284" width="9.6328125" style="2" customWidth="1"/>
    <col min="12285" max="12285" width="10.6328125" style="2" customWidth="1"/>
    <col min="12286" max="12286" width="15.6328125" style="2" customWidth="1"/>
    <col min="12287" max="12533" width="9.08984375" style="2"/>
    <col min="12534" max="12534" width="10.6328125" style="2" customWidth="1"/>
    <col min="12535" max="12535" width="6.6328125" style="2" customWidth="1"/>
    <col min="12536" max="12537" width="3.6328125" style="2" customWidth="1"/>
    <col min="12538" max="12538" width="32.6328125" style="2" customWidth="1"/>
    <col min="12539" max="12539" width="6.6328125" style="2" customWidth="1"/>
    <col min="12540" max="12540" width="9.6328125" style="2" customWidth="1"/>
    <col min="12541" max="12541" width="10.6328125" style="2" customWidth="1"/>
    <col min="12542" max="12542" width="15.6328125" style="2" customWidth="1"/>
    <col min="12543" max="12789" width="9.08984375" style="2"/>
    <col min="12790" max="12790" width="10.6328125" style="2" customWidth="1"/>
    <col min="12791" max="12791" width="6.6328125" style="2" customWidth="1"/>
    <col min="12792" max="12793" width="3.6328125" style="2" customWidth="1"/>
    <col min="12794" max="12794" width="32.6328125" style="2" customWidth="1"/>
    <col min="12795" max="12795" width="6.6328125" style="2" customWidth="1"/>
    <col min="12796" max="12796" width="9.6328125" style="2" customWidth="1"/>
    <col min="12797" max="12797" width="10.6328125" style="2" customWidth="1"/>
    <col min="12798" max="12798" width="15.6328125" style="2" customWidth="1"/>
    <col min="12799" max="13045" width="9.08984375" style="2"/>
    <col min="13046" max="13046" width="10.6328125" style="2" customWidth="1"/>
    <col min="13047" max="13047" width="6.6328125" style="2" customWidth="1"/>
    <col min="13048" max="13049" width="3.6328125" style="2" customWidth="1"/>
    <col min="13050" max="13050" width="32.6328125" style="2" customWidth="1"/>
    <col min="13051" max="13051" width="6.6328125" style="2" customWidth="1"/>
    <col min="13052" max="13052" width="9.6328125" style="2" customWidth="1"/>
    <col min="13053" max="13053" width="10.6328125" style="2" customWidth="1"/>
    <col min="13054" max="13054" width="15.6328125" style="2" customWidth="1"/>
    <col min="13055" max="13301" width="9.08984375" style="2"/>
    <col min="13302" max="13302" width="10.6328125" style="2" customWidth="1"/>
    <col min="13303" max="13303" width="6.6328125" style="2" customWidth="1"/>
    <col min="13304" max="13305" width="3.6328125" style="2" customWidth="1"/>
    <col min="13306" max="13306" width="32.6328125" style="2" customWidth="1"/>
    <col min="13307" max="13307" width="6.6328125" style="2" customWidth="1"/>
    <col min="13308" max="13308" width="9.6328125" style="2" customWidth="1"/>
    <col min="13309" max="13309" width="10.6328125" style="2" customWidth="1"/>
    <col min="13310" max="13310" width="15.6328125" style="2" customWidth="1"/>
    <col min="13311" max="13557" width="9.08984375" style="2"/>
    <col min="13558" max="13558" width="10.6328125" style="2" customWidth="1"/>
    <col min="13559" max="13559" width="6.6328125" style="2" customWidth="1"/>
    <col min="13560" max="13561" width="3.6328125" style="2" customWidth="1"/>
    <col min="13562" max="13562" width="32.6328125" style="2" customWidth="1"/>
    <col min="13563" max="13563" width="6.6328125" style="2" customWidth="1"/>
    <col min="13564" max="13564" width="9.6328125" style="2" customWidth="1"/>
    <col min="13565" max="13565" width="10.6328125" style="2" customWidth="1"/>
    <col min="13566" max="13566" width="15.6328125" style="2" customWidth="1"/>
    <col min="13567" max="13813" width="9.08984375" style="2"/>
    <col min="13814" max="13814" width="10.6328125" style="2" customWidth="1"/>
    <col min="13815" max="13815" width="6.6328125" style="2" customWidth="1"/>
    <col min="13816" max="13817" width="3.6328125" style="2" customWidth="1"/>
    <col min="13818" max="13818" width="32.6328125" style="2" customWidth="1"/>
    <col min="13819" max="13819" width="6.6328125" style="2" customWidth="1"/>
    <col min="13820" max="13820" width="9.6328125" style="2" customWidth="1"/>
    <col min="13821" max="13821" width="10.6328125" style="2" customWidth="1"/>
    <col min="13822" max="13822" width="15.6328125" style="2" customWidth="1"/>
    <col min="13823" max="14069" width="9.08984375" style="2"/>
    <col min="14070" max="14070" width="10.6328125" style="2" customWidth="1"/>
    <col min="14071" max="14071" width="6.6328125" style="2" customWidth="1"/>
    <col min="14072" max="14073" width="3.6328125" style="2" customWidth="1"/>
    <col min="14074" max="14074" width="32.6328125" style="2" customWidth="1"/>
    <col min="14075" max="14075" width="6.6328125" style="2" customWidth="1"/>
    <col min="14076" max="14076" width="9.6328125" style="2" customWidth="1"/>
    <col min="14077" max="14077" width="10.6328125" style="2" customWidth="1"/>
    <col min="14078" max="14078" width="15.6328125" style="2" customWidth="1"/>
    <col min="14079" max="14325" width="9.08984375" style="2"/>
    <col min="14326" max="14326" width="10.6328125" style="2" customWidth="1"/>
    <col min="14327" max="14327" width="6.6328125" style="2" customWidth="1"/>
    <col min="14328" max="14329" width="3.6328125" style="2" customWidth="1"/>
    <col min="14330" max="14330" width="32.6328125" style="2" customWidth="1"/>
    <col min="14331" max="14331" width="6.6328125" style="2" customWidth="1"/>
    <col min="14332" max="14332" width="9.6328125" style="2" customWidth="1"/>
    <col min="14333" max="14333" width="10.6328125" style="2" customWidth="1"/>
    <col min="14334" max="14334" width="15.6328125" style="2" customWidth="1"/>
    <col min="14335" max="14581" width="9.08984375" style="2"/>
    <col min="14582" max="14582" width="10.6328125" style="2" customWidth="1"/>
    <col min="14583" max="14583" width="6.6328125" style="2" customWidth="1"/>
    <col min="14584" max="14585" width="3.6328125" style="2" customWidth="1"/>
    <col min="14586" max="14586" width="32.6328125" style="2" customWidth="1"/>
    <col min="14587" max="14587" width="6.6328125" style="2" customWidth="1"/>
    <col min="14588" max="14588" width="9.6328125" style="2" customWidth="1"/>
    <col min="14589" max="14589" width="10.6328125" style="2" customWidth="1"/>
    <col min="14590" max="14590" width="15.6328125" style="2" customWidth="1"/>
    <col min="14591" max="14837" width="9.08984375" style="2"/>
    <col min="14838" max="14838" width="10.6328125" style="2" customWidth="1"/>
    <col min="14839" max="14839" width="6.6328125" style="2" customWidth="1"/>
    <col min="14840" max="14841" width="3.6328125" style="2" customWidth="1"/>
    <col min="14842" max="14842" width="32.6328125" style="2" customWidth="1"/>
    <col min="14843" max="14843" width="6.6328125" style="2" customWidth="1"/>
    <col min="14844" max="14844" width="9.6328125" style="2" customWidth="1"/>
    <col min="14845" max="14845" width="10.6328125" style="2" customWidth="1"/>
    <col min="14846" max="14846" width="15.6328125" style="2" customWidth="1"/>
    <col min="14847" max="15093" width="9.08984375" style="2"/>
    <col min="15094" max="15094" width="10.6328125" style="2" customWidth="1"/>
    <col min="15095" max="15095" width="6.6328125" style="2" customWidth="1"/>
    <col min="15096" max="15097" width="3.6328125" style="2" customWidth="1"/>
    <col min="15098" max="15098" width="32.6328125" style="2" customWidth="1"/>
    <col min="15099" max="15099" width="6.6328125" style="2" customWidth="1"/>
    <col min="15100" max="15100" width="9.6328125" style="2" customWidth="1"/>
    <col min="15101" max="15101" width="10.6328125" style="2" customWidth="1"/>
    <col min="15102" max="15102" width="15.6328125" style="2" customWidth="1"/>
    <col min="15103" max="15349" width="9.08984375" style="2"/>
    <col min="15350" max="15350" width="10.6328125" style="2" customWidth="1"/>
    <col min="15351" max="15351" width="6.6328125" style="2" customWidth="1"/>
    <col min="15352" max="15353" width="3.6328125" style="2" customWidth="1"/>
    <col min="15354" max="15354" width="32.6328125" style="2" customWidth="1"/>
    <col min="15355" max="15355" width="6.6328125" style="2" customWidth="1"/>
    <col min="15356" max="15356" width="9.6328125" style="2" customWidth="1"/>
    <col min="15357" max="15357" width="10.6328125" style="2" customWidth="1"/>
    <col min="15358" max="15358" width="15.6328125" style="2" customWidth="1"/>
    <col min="15359" max="15605" width="9.08984375" style="2"/>
    <col min="15606" max="15606" width="10.6328125" style="2" customWidth="1"/>
    <col min="15607" max="15607" width="6.6328125" style="2" customWidth="1"/>
    <col min="15608" max="15609" width="3.6328125" style="2" customWidth="1"/>
    <col min="15610" max="15610" width="32.6328125" style="2" customWidth="1"/>
    <col min="15611" max="15611" width="6.6328125" style="2" customWidth="1"/>
    <col min="15612" max="15612" width="9.6328125" style="2" customWidth="1"/>
    <col min="15613" max="15613" width="10.6328125" style="2" customWidth="1"/>
    <col min="15614" max="15614" width="15.6328125" style="2" customWidth="1"/>
    <col min="15615" max="15861" width="9.08984375" style="2"/>
    <col min="15862" max="15862" width="10.6328125" style="2" customWidth="1"/>
    <col min="15863" max="15863" width="6.6328125" style="2" customWidth="1"/>
    <col min="15864" max="15865" width="3.6328125" style="2" customWidth="1"/>
    <col min="15866" max="15866" width="32.6328125" style="2" customWidth="1"/>
    <col min="15867" max="15867" width="6.6328125" style="2" customWidth="1"/>
    <col min="15868" max="15868" width="9.6328125" style="2" customWidth="1"/>
    <col min="15869" max="15869" width="10.6328125" style="2" customWidth="1"/>
    <col min="15870" max="15870" width="15.6328125" style="2" customWidth="1"/>
    <col min="15871" max="16117" width="9.08984375" style="2"/>
    <col min="16118" max="16118" width="10.6328125" style="2" customWidth="1"/>
    <col min="16119" max="16119" width="6.6328125" style="2" customWidth="1"/>
    <col min="16120" max="16121" width="3.6328125" style="2" customWidth="1"/>
    <col min="16122" max="16122" width="32.6328125" style="2" customWidth="1"/>
    <col min="16123" max="16123" width="6.6328125" style="2" customWidth="1"/>
    <col min="16124" max="16124" width="9.6328125" style="2" customWidth="1"/>
    <col min="16125" max="16125" width="10.6328125" style="2" customWidth="1"/>
    <col min="16126" max="16126" width="15.6328125" style="2" customWidth="1"/>
    <col min="16127" max="16384" width="9.08984375" style="2"/>
  </cols>
  <sheetData>
    <row r="1" spans="2:7" ht="13" x14ac:dyDescent="0.3">
      <c r="B1" s="149" t="s">
        <v>30</v>
      </c>
      <c r="C1" s="77"/>
      <c r="D1" s="77"/>
      <c r="E1" s="59"/>
      <c r="F1" s="150"/>
      <c r="G1" s="150"/>
    </row>
    <row r="2" spans="2:7" ht="12" customHeight="1" x14ac:dyDescent="0.3">
      <c r="B2" s="151"/>
      <c r="C2" s="6"/>
      <c r="D2" s="6"/>
      <c r="F2" s="152"/>
      <c r="G2" s="152"/>
    </row>
    <row r="3" spans="2:7" ht="13" x14ac:dyDescent="0.3">
      <c r="B3" s="260" t="s">
        <v>126</v>
      </c>
      <c r="C3" s="261"/>
      <c r="D3" s="261"/>
      <c r="E3" s="261"/>
      <c r="F3" s="261"/>
      <c r="G3" s="261"/>
    </row>
    <row r="4" spans="2:7" ht="12" customHeight="1" thickBot="1" x14ac:dyDescent="0.35">
      <c r="B4" s="151" t="s">
        <v>389</v>
      </c>
      <c r="C4" s="10"/>
      <c r="D4" s="6"/>
      <c r="F4" s="152"/>
      <c r="G4" s="152"/>
    </row>
    <row r="5" spans="2:7" ht="12" customHeight="1" thickBot="1" x14ac:dyDescent="0.35">
      <c r="B5" s="129" t="s">
        <v>377</v>
      </c>
      <c r="C5" s="130"/>
      <c r="D5" s="131"/>
      <c r="E5" s="262"/>
      <c r="F5" s="263"/>
      <c r="G5" s="264"/>
    </row>
    <row r="6" spans="2:7" ht="12" customHeight="1" x14ac:dyDescent="0.3">
      <c r="B6" s="12"/>
      <c r="C6" s="13"/>
      <c r="D6" s="115"/>
      <c r="E6" s="121"/>
      <c r="F6" s="16"/>
      <c r="G6" s="17"/>
    </row>
    <row r="7" spans="2:7" ht="12" customHeight="1" x14ac:dyDescent="0.3">
      <c r="B7" s="18" t="s">
        <v>0</v>
      </c>
      <c r="C7" s="19" t="s">
        <v>1</v>
      </c>
      <c r="D7" s="116" t="s">
        <v>2</v>
      </c>
      <c r="E7" s="122" t="s">
        <v>3</v>
      </c>
      <c r="F7" s="22" t="s">
        <v>4</v>
      </c>
      <c r="G7" s="23" t="s">
        <v>5</v>
      </c>
    </row>
    <row r="8" spans="2:7" ht="12" customHeight="1" x14ac:dyDescent="0.3">
      <c r="B8" s="24"/>
      <c r="C8" s="25"/>
      <c r="D8" s="117"/>
      <c r="E8" s="123"/>
      <c r="F8" s="28"/>
      <c r="G8" s="29"/>
    </row>
    <row r="9" spans="2:7" ht="12" customHeight="1" x14ac:dyDescent="0.25">
      <c r="B9" s="30"/>
      <c r="C9" s="133"/>
      <c r="D9" s="134"/>
      <c r="E9" s="135"/>
      <c r="F9" s="136"/>
      <c r="G9" s="137"/>
    </row>
    <row r="10" spans="2:7" ht="12" customHeight="1" x14ac:dyDescent="0.3">
      <c r="B10" s="36">
        <v>5</v>
      </c>
      <c r="C10" s="138" t="s">
        <v>432</v>
      </c>
      <c r="D10" s="118"/>
      <c r="E10" s="124"/>
      <c r="F10" s="40"/>
      <c r="G10" s="41" t="str">
        <f t="shared" ref="G10:G14" si="0">IF(OR(AND(E10="Prov",F10="Sum"),(F10="PC Sum")),". . . . . . . . .00",IF(ISERR(E10*F10),"",IF(E10*F10=0,"",ROUND(E10*F10,2))))</f>
        <v/>
      </c>
    </row>
    <row r="11" spans="2:7" ht="12" customHeight="1" x14ac:dyDescent="0.25">
      <c r="B11" s="42"/>
      <c r="C11" s="139"/>
      <c r="D11" s="118"/>
      <c r="E11" s="124"/>
      <c r="F11" s="44"/>
      <c r="G11" s="41" t="str">
        <f t="shared" si="0"/>
        <v/>
      </c>
    </row>
    <row r="12" spans="2:7" ht="12" customHeight="1" x14ac:dyDescent="0.25">
      <c r="B12" s="42"/>
      <c r="C12" s="139"/>
      <c r="D12" s="118"/>
      <c r="E12" s="124"/>
      <c r="F12" s="44"/>
      <c r="G12" s="41"/>
    </row>
    <row r="13" spans="2:7" ht="12" customHeight="1" x14ac:dyDescent="0.3">
      <c r="B13" s="132">
        <v>5.0999999999999996</v>
      </c>
      <c r="C13" s="240" t="s">
        <v>375</v>
      </c>
      <c r="D13" s="199"/>
      <c r="E13" s="243"/>
      <c r="F13" s="205"/>
      <c r="G13" s="41" t="str">
        <f t="shared" si="0"/>
        <v/>
      </c>
    </row>
    <row r="14" spans="2:7" ht="12" customHeight="1" x14ac:dyDescent="0.25">
      <c r="B14" s="45"/>
      <c r="C14" s="79"/>
      <c r="D14" s="199"/>
      <c r="E14" s="243"/>
      <c r="F14" s="205"/>
      <c r="G14" s="41" t="str">
        <f t="shared" si="0"/>
        <v/>
      </c>
    </row>
    <row r="15" spans="2:7" ht="12" customHeight="1" x14ac:dyDescent="0.25">
      <c r="B15" s="132"/>
      <c r="C15" s="79" t="s">
        <v>433</v>
      </c>
      <c r="D15" s="199" t="s">
        <v>24</v>
      </c>
      <c r="E15" s="243">
        <v>1</v>
      </c>
      <c r="F15" s="205"/>
      <c r="G15" s="41"/>
    </row>
    <row r="16" spans="2:7" ht="12" customHeight="1" x14ac:dyDescent="0.25">
      <c r="B16" s="132"/>
      <c r="C16" s="141"/>
      <c r="D16" s="119"/>
      <c r="E16" s="124"/>
      <c r="F16" s="44"/>
      <c r="G16" s="41"/>
    </row>
    <row r="17" spans="2:7" ht="12" customHeight="1" x14ac:dyDescent="0.25">
      <c r="B17" s="45"/>
      <c r="C17" s="139"/>
      <c r="D17" s="118"/>
      <c r="E17" s="124"/>
      <c r="F17" s="44"/>
      <c r="G17" s="41"/>
    </row>
    <row r="18" spans="2:7" ht="12" customHeight="1" x14ac:dyDescent="0.25">
      <c r="B18" s="132"/>
      <c r="C18" s="141"/>
      <c r="D18" s="119"/>
      <c r="E18" s="124"/>
      <c r="F18" s="44"/>
      <c r="G18" s="41"/>
    </row>
    <row r="19" spans="2:7" ht="12" customHeight="1" x14ac:dyDescent="0.25">
      <c r="B19" s="45"/>
      <c r="C19" s="139"/>
      <c r="D19" s="119"/>
      <c r="E19" s="124"/>
      <c r="F19" s="44"/>
      <c r="G19" s="41"/>
    </row>
    <row r="20" spans="2:7" ht="12" customHeight="1" x14ac:dyDescent="0.25">
      <c r="B20" s="132"/>
      <c r="C20" s="141"/>
      <c r="D20" s="119"/>
      <c r="E20" s="124"/>
      <c r="F20" s="44"/>
      <c r="G20" s="41"/>
    </row>
    <row r="21" spans="2:7" ht="12" customHeight="1" x14ac:dyDescent="0.25">
      <c r="B21" s="45"/>
      <c r="C21" s="139"/>
      <c r="D21" s="119"/>
      <c r="E21" s="124"/>
      <c r="F21" s="44"/>
      <c r="G21" s="41"/>
    </row>
    <row r="22" spans="2:7" ht="12" customHeight="1" x14ac:dyDescent="0.25">
      <c r="B22" s="132"/>
      <c r="C22" s="141"/>
      <c r="D22" s="119"/>
      <c r="E22" s="124"/>
      <c r="F22" s="44"/>
      <c r="G22" s="41"/>
    </row>
    <row r="23" spans="2:7" ht="12" customHeight="1" x14ac:dyDescent="0.25">
      <c r="B23" s="132"/>
      <c r="C23" s="141"/>
      <c r="D23" s="119"/>
      <c r="E23" s="124"/>
      <c r="F23" s="44"/>
      <c r="G23" s="41"/>
    </row>
    <row r="24" spans="2:7" ht="12" customHeight="1" x14ac:dyDescent="0.25">
      <c r="B24" s="132"/>
      <c r="C24" s="141"/>
      <c r="D24" s="119"/>
      <c r="E24" s="124"/>
      <c r="F24" s="44"/>
      <c r="G24" s="41"/>
    </row>
    <row r="25" spans="2:7" ht="12" customHeight="1" x14ac:dyDescent="0.25">
      <c r="B25" s="132"/>
      <c r="C25" s="141"/>
      <c r="D25" s="119"/>
      <c r="E25" s="124"/>
      <c r="F25" s="44"/>
      <c r="G25" s="41"/>
    </row>
    <row r="26" spans="2:7" ht="12" customHeight="1" x14ac:dyDescent="0.25">
      <c r="B26" s="132"/>
      <c r="C26" s="141"/>
      <c r="D26" s="119"/>
      <c r="E26" s="124"/>
      <c r="F26" s="44"/>
      <c r="G26" s="41"/>
    </row>
    <row r="27" spans="2:7" ht="12" customHeight="1" x14ac:dyDescent="0.25">
      <c r="B27" s="132"/>
      <c r="C27" s="141"/>
      <c r="D27" s="119"/>
      <c r="E27" s="124"/>
      <c r="F27" s="44"/>
      <c r="G27" s="41"/>
    </row>
    <row r="28" spans="2:7" ht="12" customHeight="1" x14ac:dyDescent="0.25">
      <c r="B28" s="132"/>
      <c r="C28" s="141"/>
      <c r="D28" s="119"/>
      <c r="E28" s="124"/>
      <c r="F28" s="44"/>
      <c r="G28" s="41"/>
    </row>
    <row r="29" spans="2:7" ht="12" customHeight="1" x14ac:dyDescent="0.25">
      <c r="B29" s="132"/>
      <c r="C29" s="141"/>
      <c r="D29" s="119"/>
      <c r="E29" s="124"/>
      <c r="F29" s="44"/>
      <c r="G29" s="41"/>
    </row>
    <row r="30" spans="2:7" ht="12" customHeight="1" x14ac:dyDescent="0.25">
      <c r="B30" s="45"/>
      <c r="C30" s="139"/>
      <c r="D30" s="119"/>
      <c r="E30" s="124"/>
      <c r="F30" s="44"/>
      <c r="G30" s="41"/>
    </row>
    <row r="31" spans="2:7" ht="12" customHeight="1" x14ac:dyDescent="0.25">
      <c r="B31" s="132"/>
      <c r="C31" s="141"/>
      <c r="D31" s="119"/>
      <c r="E31" s="124"/>
      <c r="F31" s="44"/>
      <c r="G31" s="41"/>
    </row>
    <row r="32" spans="2:7" ht="12" customHeight="1" x14ac:dyDescent="0.25">
      <c r="B32" s="132"/>
      <c r="C32" s="141"/>
      <c r="D32" s="119"/>
      <c r="E32" s="124"/>
      <c r="F32" s="44"/>
      <c r="G32" s="41"/>
    </row>
    <row r="33" spans="2:7" ht="12" customHeight="1" x14ac:dyDescent="0.25">
      <c r="B33" s="132"/>
      <c r="C33" s="141"/>
      <c r="D33" s="119"/>
      <c r="E33" s="124"/>
      <c r="F33" s="44"/>
      <c r="G33" s="41"/>
    </row>
    <row r="34" spans="2:7" ht="12" customHeight="1" x14ac:dyDescent="0.25">
      <c r="B34" s="132"/>
      <c r="C34" s="141"/>
      <c r="D34" s="119"/>
      <c r="E34" s="124"/>
      <c r="F34" s="44"/>
      <c r="G34" s="41"/>
    </row>
    <row r="35" spans="2:7" ht="12" customHeight="1" x14ac:dyDescent="0.25">
      <c r="B35" s="132"/>
      <c r="C35" s="141"/>
      <c r="D35" s="119"/>
      <c r="E35" s="124"/>
      <c r="F35" s="44"/>
      <c r="G35" s="41"/>
    </row>
    <row r="36" spans="2:7" ht="12" customHeight="1" x14ac:dyDescent="0.25">
      <c r="B36" s="132"/>
      <c r="C36" s="141"/>
      <c r="D36" s="119"/>
      <c r="E36" s="124"/>
      <c r="F36" s="44"/>
      <c r="G36" s="41"/>
    </row>
    <row r="37" spans="2:7" ht="12" customHeight="1" x14ac:dyDescent="0.25">
      <c r="B37" s="132"/>
      <c r="C37" s="141"/>
      <c r="D37" s="119"/>
      <c r="E37" s="124"/>
      <c r="F37" s="44"/>
      <c r="G37" s="41"/>
    </row>
    <row r="38" spans="2:7" ht="12" customHeight="1" x14ac:dyDescent="0.25">
      <c r="B38" s="132"/>
      <c r="C38" s="141"/>
      <c r="D38" s="119"/>
      <c r="E38" s="124"/>
      <c r="F38" s="44"/>
      <c r="G38" s="41"/>
    </row>
    <row r="39" spans="2:7" ht="12" customHeight="1" x14ac:dyDescent="0.25">
      <c r="B39" s="132"/>
      <c r="C39" s="141"/>
      <c r="D39" s="119"/>
      <c r="E39" s="124"/>
      <c r="F39" s="44"/>
      <c r="G39" s="41"/>
    </row>
    <row r="40" spans="2:7" ht="12" customHeight="1" x14ac:dyDescent="0.25">
      <c r="B40" s="45"/>
      <c r="C40" s="139"/>
      <c r="D40" s="119"/>
      <c r="E40" s="124"/>
      <c r="F40" s="44"/>
      <c r="G40" s="41"/>
    </row>
    <row r="41" spans="2:7" ht="12" customHeight="1" x14ac:dyDescent="0.25">
      <c r="B41" s="132"/>
      <c r="C41" s="141"/>
      <c r="D41" s="119"/>
      <c r="E41" s="124"/>
      <c r="F41" s="44"/>
      <c r="G41" s="41"/>
    </row>
    <row r="42" spans="2:7" ht="12" customHeight="1" x14ac:dyDescent="0.25">
      <c r="B42" s="132"/>
      <c r="C42" s="141"/>
      <c r="D42" s="119"/>
      <c r="E42" s="124"/>
      <c r="F42" s="44"/>
      <c r="G42" s="41"/>
    </row>
    <row r="43" spans="2:7" ht="12" customHeight="1" x14ac:dyDescent="0.25">
      <c r="B43" s="132"/>
      <c r="C43" s="141"/>
      <c r="D43" s="119"/>
      <c r="E43" s="124"/>
      <c r="F43" s="44"/>
      <c r="G43" s="41"/>
    </row>
    <row r="44" spans="2:7" ht="12" customHeight="1" x14ac:dyDescent="0.25">
      <c r="B44" s="132"/>
      <c r="C44" s="141"/>
      <c r="D44" s="119"/>
      <c r="E44" s="124"/>
      <c r="F44" s="44"/>
      <c r="G44" s="41"/>
    </row>
    <row r="45" spans="2:7" ht="12" customHeight="1" x14ac:dyDescent="0.25">
      <c r="B45" s="132"/>
      <c r="C45" s="141"/>
      <c r="D45" s="119"/>
      <c r="E45" s="124"/>
      <c r="F45" s="44"/>
      <c r="G45" s="41"/>
    </row>
    <row r="46" spans="2:7" ht="12" customHeight="1" x14ac:dyDescent="0.25">
      <c r="B46" s="45"/>
      <c r="C46" s="139"/>
      <c r="D46" s="118"/>
      <c r="E46" s="124"/>
      <c r="F46" s="44"/>
      <c r="G46" s="41"/>
    </row>
    <row r="47" spans="2:7" ht="12" customHeight="1" x14ac:dyDescent="0.25">
      <c r="B47" s="132"/>
      <c r="C47" s="141"/>
      <c r="D47" s="119"/>
      <c r="E47" s="124"/>
      <c r="F47" s="44"/>
      <c r="G47" s="41"/>
    </row>
    <row r="48" spans="2:7" ht="12" customHeight="1" x14ac:dyDescent="0.25">
      <c r="B48" s="45"/>
      <c r="C48" s="139"/>
      <c r="D48" s="118"/>
      <c r="E48" s="124"/>
      <c r="F48" s="44"/>
      <c r="G48" s="41"/>
    </row>
    <row r="49" spans="2:7" ht="12" customHeight="1" x14ac:dyDescent="0.25">
      <c r="B49" s="45"/>
      <c r="C49" s="139"/>
      <c r="D49" s="118"/>
      <c r="E49" s="124"/>
      <c r="F49" s="44"/>
      <c r="G49" s="41"/>
    </row>
    <row r="50" spans="2:7" ht="12" customHeight="1" x14ac:dyDescent="0.25">
      <c r="B50" s="45"/>
      <c r="C50" s="139"/>
      <c r="D50" s="118"/>
      <c r="E50" s="124"/>
      <c r="F50" s="44"/>
      <c r="G50" s="41"/>
    </row>
    <row r="51" spans="2:7" ht="12" customHeight="1" x14ac:dyDescent="0.25">
      <c r="B51" s="45"/>
      <c r="C51" s="139"/>
      <c r="D51" s="118"/>
      <c r="E51" s="124"/>
      <c r="F51" s="44"/>
      <c r="G51" s="41"/>
    </row>
    <row r="52" spans="2:7" ht="12" customHeight="1" x14ac:dyDescent="0.25">
      <c r="B52" s="45"/>
      <c r="C52" s="139"/>
      <c r="D52" s="118"/>
      <c r="E52" s="124"/>
      <c r="F52" s="44"/>
      <c r="G52" s="41"/>
    </row>
    <row r="53" spans="2:7" ht="12" customHeight="1" x14ac:dyDescent="0.25">
      <c r="B53" s="45"/>
      <c r="C53" s="139"/>
      <c r="D53" s="118"/>
      <c r="E53" s="124"/>
      <c r="F53" s="44"/>
      <c r="G53" s="41"/>
    </row>
    <row r="54" spans="2:7" ht="12" customHeight="1" x14ac:dyDescent="0.25">
      <c r="B54" s="132"/>
      <c r="C54" s="141"/>
      <c r="D54" s="119"/>
      <c r="E54" s="124"/>
      <c r="F54" s="44"/>
      <c r="G54" s="41"/>
    </row>
    <row r="55" spans="2:7" ht="12" customHeight="1" x14ac:dyDescent="0.25">
      <c r="B55" s="45"/>
      <c r="C55" s="139"/>
      <c r="D55" s="119"/>
      <c r="E55" s="124"/>
      <c r="F55" s="44"/>
      <c r="G55" s="41"/>
    </row>
    <row r="56" spans="2:7" ht="12" customHeight="1" x14ac:dyDescent="0.25">
      <c r="B56" s="132"/>
      <c r="C56" s="141"/>
      <c r="D56" s="119"/>
      <c r="E56" s="124"/>
      <c r="F56" s="44"/>
      <c r="G56" s="41"/>
    </row>
    <row r="57" spans="2:7" ht="12" customHeight="1" x14ac:dyDescent="0.25">
      <c r="B57" s="45"/>
      <c r="C57" s="139"/>
      <c r="D57" s="119"/>
      <c r="E57" s="124"/>
      <c r="F57" s="44"/>
      <c r="G57" s="41"/>
    </row>
    <row r="58" spans="2:7" ht="12" customHeight="1" x14ac:dyDescent="0.25">
      <c r="B58" s="132"/>
      <c r="C58" s="141"/>
      <c r="D58" s="119"/>
      <c r="E58" s="124"/>
      <c r="F58" s="44"/>
      <c r="G58" s="41"/>
    </row>
    <row r="59" spans="2:7" ht="12" customHeight="1" x14ac:dyDescent="0.25">
      <c r="B59" s="45"/>
      <c r="C59" s="139"/>
      <c r="D59" s="119"/>
      <c r="E59" s="124"/>
      <c r="F59" s="44"/>
      <c r="G59" s="41"/>
    </row>
    <row r="60" spans="2:7" ht="12" customHeight="1" x14ac:dyDescent="0.25">
      <c r="B60" s="132"/>
      <c r="C60" s="141"/>
      <c r="D60" s="119"/>
      <c r="E60" s="124"/>
      <c r="F60" s="44"/>
      <c r="G60" s="41"/>
    </row>
    <row r="61" spans="2:7" ht="12" customHeight="1" x14ac:dyDescent="0.25">
      <c r="B61" s="45"/>
      <c r="C61" s="139"/>
      <c r="D61" s="119"/>
      <c r="E61" s="124"/>
      <c r="F61" s="44"/>
      <c r="G61" s="41"/>
    </row>
    <row r="62" spans="2:7" ht="12" customHeight="1" x14ac:dyDescent="0.25">
      <c r="B62" s="42"/>
      <c r="C62" s="140"/>
      <c r="D62" s="118"/>
      <c r="E62" s="124"/>
      <c r="F62" s="44"/>
      <c r="G62" s="41"/>
    </row>
    <row r="63" spans="2:7" x14ac:dyDescent="0.25">
      <c r="B63" s="183"/>
      <c r="C63" s="184"/>
      <c r="D63" s="190"/>
      <c r="E63" s="191"/>
      <c r="F63" s="187"/>
      <c r="G63" s="173"/>
    </row>
    <row r="64" spans="2:7" ht="13" x14ac:dyDescent="0.3">
      <c r="B64" s="179"/>
      <c r="C64" s="5" t="s">
        <v>411</v>
      </c>
      <c r="D64" s="118"/>
      <c r="E64" s="125"/>
      <c r="F64" s="44"/>
      <c r="G64" s="180"/>
    </row>
    <row r="65" spans="2:7" x14ac:dyDescent="0.25">
      <c r="B65" s="188"/>
      <c r="C65" s="189"/>
      <c r="D65" s="120"/>
      <c r="E65" s="192"/>
      <c r="F65" s="52"/>
      <c r="G65" s="182"/>
    </row>
  </sheetData>
  <mergeCells count="2">
    <mergeCell ref="B3:G3"/>
    <mergeCell ref="E5:G5"/>
  </mergeCells>
  <pageMargins left="0.7" right="0.7" top="0.75" bottom="0.75" header="0.3" footer="0.3"/>
  <pageSetup paperSize="9" scale="7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HEALTH AND SAFETY</vt:lpstr>
      <vt:lpstr>INSPECTION</vt:lpstr>
      <vt:lpstr>QUARTERLY SERVICING</vt:lpstr>
      <vt:lpstr>CORRECTIVE MAINTENANCE YR 1</vt:lpstr>
      <vt:lpstr>CORRECTIVE MAINTENANCE YR 2</vt:lpstr>
      <vt:lpstr>CORRECTIVE MAINTENANCE YR 3</vt:lpstr>
      <vt:lpstr>CORRECTIVE MAINTENANCE YR 4</vt:lpstr>
      <vt:lpstr>CORRECTIVE MAINTENANCE YR 5</vt:lpstr>
      <vt:lpstr>INTERFACE</vt:lpstr>
      <vt:lpstr>INTEGRITY TEST</vt:lpstr>
      <vt:lpstr>SUMMARY</vt:lpstr>
      <vt:lpstr>'CORRECTIVE MAINTENANCE YR 1'!Print_Area</vt:lpstr>
      <vt:lpstr>'CORRECTIVE MAINTENANCE YR 2'!Print_Area</vt:lpstr>
      <vt:lpstr>'CORRECTIVE MAINTENANCE YR 3'!Print_Area</vt:lpstr>
      <vt:lpstr>'CORRECTIVE MAINTENANCE YR 4'!Print_Area</vt:lpstr>
      <vt:lpstr>'CORRECTIVE MAINTENANCE YR 5'!Print_Area</vt:lpstr>
      <vt:lpstr>INSPECTION!Print_Area</vt:lpstr>
      <vt:lpstr>'INTEGRITY TEST'!Print_Area</vt:lpstr>
      <vt:lpstr>INTERFACE!Print_Area</vt:lpstr>
      <vt:lpstr>'QUARTERLY SERVICING'!Print_Area</vt:lpstr>
      <vt:lpstr>SUMMARY!Print_Area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Lloyd Makanza</dc:creator>
  <cp:lastModifiedBy>Jay Ramaser</cp:lastModifiedBy>
  <cp:lastPrinted>2025-07-25T11:14:29Z</cp:lastPrinted>
  <dcterms:created xsi:type="dcterms:W3CDTF">2025-03-12T07:10:43Z</dcterms:created>
  <dcterms:modified xsi:type="dcterms:W3CDTF">2025-08-29T10:23:24Z</dcterms:modified>
</cp:coreProperties>
</file>